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240" activeTab="0"/>
  </bookViews>
  <sheets>
    <sheet name="Feuil1" sheetId="1" r:id="rId1"/>
    <sheet name="Feuil2" sheetId="2" r:id="rId2"/>
    <sheet name="Feuil4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<sst xmlns="http://schemas.openxmlformats.org/spreadsheetml/2006/main" count="357" uniqueCount="283">
  <si>
    <t xml:space="preserve">                  MINISTERE DE L'INTERIEUR</t>
  </si>
  <si>
    <t xml:space="preserve">                      ROYAUME DU MAROC</t>
  </si>
  <si>
    <t>RUBRIQUE</t>
  </si>
  <si>
    <t>NATURE DE LA DEPENSE</t>
  </si>
  <si>
    <t>CREDITS</t>
  </si>
  <si>
    <t xml:space="preserve"> A/S</t>
  </si>
  <si>
    <t xml:space="preserve">VIREMENT </t>
  </si>
  <si>
    <t xml:space="preserve">BUDGET </t>
  </si>
  <si>
    <t xml:space="preserve">TOTAL </t>
  </si>
  <si>
    <t xml:space="preserve">ENGAGEMNTS </t>
  </si>
  <si>
    <t>EFFECTUES</t>
  </si>
  <si>
    <t xml:space="preserve">PAIEMENTS </t>
  </si>
  <si>
    <t xml:space="preserve">CREDITS </t>
  </si>
  <si>
    <t>DISPONIBLES</t>
  </si>
  <si>
    <t xml:space="preserve">                        SERVICE DEPENSE</t>
  </si>
  <si>
    <t>02-10-10-11</t>
  </si>
  <si>
    <t>02-10-10-14</t>
  </si>
  <si>
    <t>02-10-10-16</t>
  </si>
  <si>
    <t>02-10-10-21</t>
  </si>
  <si>
    <t>02-10-10-22</t>
  </si>
  <si>
    <t xml:space="preserve">indemnité aux président et aux conseillers et ayant droit </t>
  </si>
  <si>
    <t xml:space="preserve">frais de déplacement du président et des conseillers a l'intérieur du royaume </t>
  </si>
  <si>
    <t xml:space="preserve">frais d'assurances des membres </t>
  </si>
  <si>
    <t>achat de petit matériel fongible de décoration et de pavoisement</t>
  </si>
  <si>
    <t xml:space="preserve">location de materiel des fetes </t>
  </si>
  <si>
    <t>02-10-10-23</t>
  </si>
  <si>
    <t>achat d'objets d'arts ou cadeaux remis en prix</t>
  </si>
  <si>
    <t>02-10-10-24</t>
  </si>
  <si>
    <t>frais d'hebergement de restauration et de reception</t>
  </si>
  <si>
    <t>02-10-10-25</t>
  </si>
  <si>
    <t>frais d'animation artistiques et culturelles</t>
  </si>
  <si>
    <t>02-10-10-32</t>
  </si>
  <si>
    <t>cotisation a F.M.V.J cites et gouvernements locaux unis</t>
  </si>
  <si>
    <t>02-10-10-33</t>
  </si>
  <si>
    <t>cotisation villes arabes</t>
  </si>
  <si>
    <t>02-10-10-51</t>
  </si>
  <si>
    <t>abonnement aux bulletins officiels et aux journaux et revues</t>
  </si>
  <si>
    <t>02-10-10-55</t>
  </si>
  <si>
    <t>abonnement aux reseaux d'eau et d'electricite</t>
  </si>
  <si>
    <t>02-10-20-11</t>
  </si>
  <si>
    <t>Traitements et indemnites permanentes du personnel titulaire et assimiles</t>
  </si>
  <si>
    <t>02-10-20-12</t>
  </si>
  <si>
    <t>Salaire et Indemnites permanentes du personnel non titulaire</t>
  </si>
  <si>
    <t>02-10-20-14</t>
  </si>
  <si>
    <t>Salaire du personnel occasionnel</t>
  </si>
  <si>
    <t>02-10-20-21</t>
  </si>
  <si>
    <t>Indémnités pour travaux supplémentaires</t>
  </si>
  <si>
    <t>02-10-20-22</t>
  </si>
  <si>
    <t>Indémnités de caisse</t>
  </si>
  <si>
    <t>02-10-20-24</t>
  </si>
  <si>
    <t>Indemnites pour travaux penibles et salissants</t>
  </si>
  <si>
    <t>02-10-20-31</t>
  </si>
  <si>
    <t>Participations patronales a la caisse marocaine de retraite C.M.R</t>
  </si>
  <si>
    <t>02-10-20-32</t>
  </si>
  <si>
    <t>Participation patronales au regime collectif d'allocation  de retraite R.C.A.R</t>
  </si>
  <si>
    <t>02-10-20-33</t>
  </si>
  <si>
    <t>Participation patronales aux organsimes de prevoyance sociale C.N.O.P.S</t>
  </si>
  <si>
    <t>02-10-20-34</t>
  </si>
  <si>
    <t>Prime de naissance</t>
  </si>
  <si>
    <t>02-10-20-35</t>
  </si>
  <si>
    <t>assurance du pesonnel ouvrier</t>
  </si>
  <si>
    <t>02-10-20-38</t>
  </si>
  <si>
    <t>habillement des agents y ayant droit</t>
  </si>
  <si>
    <t>02-10-20-41</t>
  </si>
  <si>
    <t>frais de déplacement a l'interieur du royaume</t>
  </si>
  <si>
    <t>02-10-30-14</t>
  </si>
  <si>
    <t>02-10-30-21</t>
  </si>
  <si>
    <t>entretien courant de batiments administratifs</t>
  </si>
  <si>
    <t>02-10-30-23</t>
  </si>
  <si>
    <t>entretien et reparation courant de materiel informatique</t>
  </si>
  <si>
    <t>02-10-30-24</t>
  </si>
  <si>
    <t>entretien courant de materiel et mobilier de bureau</t>
  </si>
  <si>
    <t>02-10-30-25</t>
  </si>
  <si>
    <t>entretien courant de reseau telephoniques electrique et d'eau</t>
  </si>
  <si>
    <t>02-10-30-26</t>
  </si>
  <si>
    <t>entretien courant de materiel technique</t>
  </si>
  <si>
    <t>02-10-30-31</t>
  </si>
  <si>
    <t>fournitures de bureaux produits d'impression papetrie et imprimes</t>
  </si>
  <si>
    <t>02-10-30-32</t>
  </si>
  <si>
    <t>fournitures pour materiel technique et informatique</t>
  </si>
  <si>
    <t>02-10-30-41</t>
  </si>
  <si>
    <t>achat de carburant et lubrifiants</t>
  </si>
  <si>
    <t>02-10-30-42</t>
  </si>
  <si>
    <t>piéces de rechange et pneumatique pour vehicules et engins</t>
  </si>
  <si>
    <t>02-10-30-43</t>
  </si>
  <si>
    <t>entretien et réparation de vehicules et engins</t>
  </si>
  <si>
    <t>02-10-30-44</t>
  </si>
  <si>
    <t>Frais d'assurance de vehicules et engins</t>
  </si>
  <si>
    <t>02-10-30-45</t>
  </si>
  <si>
    <t>taxe speciale sur les vehicules</t>
  </si>
  <si>
    <t>02-10-30-51</t>
  </si>
  <si>
    <t>achat de produits bruts de carrieres</t>
  </si>
  <si>
    <t>02-10-30-52</t>
  </si>
  <si>
    <t>achat de ciments trottoirs et carreaux</t>
  </si>
  <si>
    <t>02-10-30-53</t>
  </si>
  <si>
    <t>achat de bois</t>
  </si>
  <si>
    <t>02-10-30-54</t>
  </si>
  <si>
    <t>achat de produits de feronnerie regards et buses</t>
  </si>
  <si>
    <t>02-10-30-55</t>
  </si>
  <si>
    <t>achat de vitrerie</t>
  </si>
  <si>
    <t>02-10-30-56</t>
  </si>
  <si>
    <t>acht de peinture</t>
  </si>
  <si>
    <t>02-10-30-57</t>
  </si>
  <si>
    <t>achat d'articles sanitaires et plomberie</t>
  </si>
  <si>
    <t>02-10-30-58</t>
  </si>
  <si>
    <t>acht de petit materiel éléctrique</t>
  </si>
  <si>
    <t>02-10-30-59</t>
  </si>
  <si>
    <t>achat de bitume</t>
  </si>
  <si>
    <t>02-10-30-60</t>
  </si>
  <si>
    <t>achat de chaux</t>
  </si>
  <si>
    <t>02-10-30-61</t>
  </si>
  <si>
    <t>achat d'agglomérés</t>
  </si>
  <si>
    <t>02-10-30-62</t>
  </si>
  <si>
    <t>achat de briques</t>
  </si>
  <si>
    <t>achat de produits d'entretien ménager</t>
  </si>
  <si>
    <t>achat de produits désinfectants</t>
  </si>
  <si>
    <t>02-10-30-71</t>
  </si>
  <si>
    <t>frais de fournitures de bétail et harnachement</t>
  </si>
  <si>
    <t>02-10-30-72</t>
  </si>
  <si>
    <t>achat d'armes et munitions</t>
  </si>
  <si>
    <t>02-10-30-73</t>
  </si>
  <si>
    <t>achat d'encre d'estampillage des viandes</t>
  </si>
  <si>
    <t>02-10-30-74</t>
  </si>
  <si>
    <t>Achat de graisse</t>
  </si>
  <si>
    <t>02-10-30-75</t>
  </si>
  <si>
    <t>entretien et renouvellement de petit materiel</t>
  </si>
  <si>
    <t>02-10-30-81</t>
  </si>
  <si>
    <t>etudes generales</t>
  </si>
  <si>
    <t>02-10-30-82</t>
  </si>
  <si>
    <t>honoraires</t>
  </si>
  <si>
    <t>02-10-30-83</t>
  </si>
  <si>
    <t>frais d'etablissement des etats de paie par d'autres organismes</t>
  </si>
  <si>
    <t>02-10-30-91</t>
  </si>
  <si>
    <t>redevances d'éléctrité</t>
  </si>
  <si>
    <t>02-10-30-92</t>
  </si>
  <si>
    <t>redevances d'eau</t>
  </si>
  <si>
    <t>02-10-30-93</t>
  </si>
  <si>
    <t>frais de chauffage et produits de chauffage</t>
  </si>
  <si>
    <t>02-10-30-94</t>
  </si>
  <si>
    <t>taxes et redevances de telecommunication</t>
  </si>
  <si>
    <t>02-10-30-95</t>
  </si>
  <si>
    <t>taxes postales et affranchissement</t>
  </si>
  <si>
    <t>02-10-30-96</t>
  </si>
  <si>
    <t>assurances incendies et responsabiltés civiles</t>
  </si>
  <si>
    <t>02-10-30-98</t>
  </si>
  <si>
    <t>annonces légales insertion frais de publication</t>
  </si>
  <si>
    <t>02-10-50-11</t>
  </si>
  <si>
    <t>Intérét de l'emprunt N°1 Bouskoura 2007 contracté auprés du FEC</t>
  </si>
  <si>
    <t>02-20-10-11</t>
  </si>
  <si>
    <t>Subvention aux association des œuvres sociales du personnel</t>
  </si>
  <si>
    <t>02-20-10-21</t>
  </si>
  <si>
    <t xml:space="preserve">frais de circonsion </t>
  </si>
  <si>
    <t>02-20-10-22</t>
  </si>
  <si>
    <t>frais de transport des enfants vers les colonies de vacances</t>
  </si>
  <si>
    <t>02-20-10-23</t>
  </si>
  <si>
    <t>dons et secours en faveur des indigents</t>
  </si>
  <si>
    <t>02-20-10-27</t>
  </si>
  <si>
    <t>achat de produits alimantaires a usage humain</t>
  </si>
  <si>
    <t>02-20-20-11</t>
  </si>
  <si>
    <t>allocation aux association sportives</t>
  </si>
  <si>
    <t>02-20-20-12</t>
  </si>
  <si>
    <t>allocation aux clubs sportifs</t>
  </si>
  <si>
    <t>02-20-20-24</t>
  </si>
  <si>
    <t>achat d'articles de sport</t>
  </si>
  <si>
    <t>02-20-30-11</t>
  </si>
  <si>
    <t>achat de produits pharmaceutique pour les B.M.H et les centres hospitaliers</t>
  </si>
  <si>
    <t>02-20-30-12</t>
  </si>
  <si>
    <t>02-20-30-13</t>
  </si>
  <si>
    <t>achat de produits de dératisation</t>
  </si>
  <si>
    <t>02-20-30-14</t>
  </si>
  <si>
    <t>achat de pecticides et insecticides</t>
  </si>
  <si>
    <t>02-20-30-15</t>
  </si>
  <si>
    <t>achat de petit meteriel pour les B.M.H</t>
  </si>
  <si>
    <t>02-20-30-21</t>
  </si>
  <si>
    <t>achat de produits de vaccination</t>
  </si>
  <si>
    <t>02-20-30-22</t>
  </si>
  <si>
    <t>achat de petit matériel de vaccination</t>
  </si>
  <si>
    <t>02-20-50-11</t>
  </si>
  <si>
    <t>achat de fournitures scolaires</t>
  </si>
  <si>
    <t>02-20-70-14</t>
  </si>
  <si>
    <t>frais de formation continue  pour le personnel de la colléctivité</t>
  </si>
  <si>
    <t>02-20-80-11</t>
  </si>
  <si>
    <t>achat de livres</t>
  </si>
  <si>
    <t>02-20-80-81</t>
  </si>
  <si>
    <t>subvention aux association at groupement locaux</t>
  </si>
  <si>
    <t>02-30-10-11</t>
  </si>
  <si>
    <t>achat d'arbres et plantes</t>
  </si>
  <si>
    <t>02-30-10-13</t>
  </si>
  <si>
    <t>achat d'engrais</t>
  </si>
  <si>
    <t>02-30-10-14</t>
  </si>
  <si>
    <t>achat de petit matériel de signalisation</t>
  </si>
  <si>
    <t>02-30-10-15</t>
  </si>
  <si>
    <t>02-30-10-16</t>
  </si>
  <si>
    <t>achat de palques des nomes des rues</t>
  </si>
  <si>
    <t>02-30-10-17</t>
  </si>
  <si>
    <t>achat de petit materiel</t>
  </si>
  <si>
    <t>02-30-10-18</t>
  </si>
  <si>
    <t>achat de buses et regards en fonte</t>
  </si>
  <si>
    <t>02-30-10-21</t>
  </si>
  <si>
    <t>entretien courant d'espaces verts jardins et forets</t>
  </si>
  <si>
    <t>02-30-10-22</t>
  </si>
  <si>
    <t>entretien de places publiques ,parcs,parking,et decharges publiques</t>
  </si>
  <si>
    <t>02-30-10-24</t>
  </si>
  <si>
    <t>entretien d'égouts</t>
  </si>
  <si>
    <t>02-30-10-25</t>
  </si>
  <si>
    <t>entretien courant des voies</t>
  </si>
  <si>
    <t>02-30-10-28</t>
  </si>
  <si>
    <t>entretien de camping</t>
  </si>
  <si>
    <t>02-30-10-29</t>
  </si>
  <si>
    <t>entretien d'installation sportives</t>
  </si>
  <si>
    <t>02-30-10-30</t>
  </si>
  <si>
    <t>entretien d'installation d'eau publique</t>
  </si>
  <si>
    <t>02-30-10-31</t>
  </si>
  <si>
    <t>entretien d'installation d'eclairage publique</t>
  </si>
  <si>
    <t>02-30-10-32</t>
  </si>
  <si>
    <t>entretien d'autres installations</t>
  </si>
  <si>
    <t>02-30-20-11</t>
  </si>
  <si>
    <t>entretien réparation de réseaux et installation d'éléctricité</t>
  </si>
  <si>
    <t>02-30-20-12</t>
  </si>
  <si>
    <t>entretien courant d'ouvrages d'éléctricité publique</t>
  </si>
  <si>
    <t>02-30-20-13</t>
  </si>
  <si>
    <t>entretien courant de générateurs postes de transformation et groupe</t>
  </si>
  <si>
    <t>02-30-20-14</t>
  </si>
  <si>
    <t>achat de matériel d'entretien</t>
  </si>
  <si>
    <t>02-30-20-21</t>
  </si>
  <si>
    <t>redevances</t>
  </si>
  <si>
    <t>02-30-30-11</t>
  </si>
  <si>
    <t>02-30-30-12</t>
  </si>
  <si>
    <t>02-50-10-11</t>
  </si>
  <si>
    <t>remboursement aux particuliers</t>
  </si>
  <si>
    <t>02-50-10-12</t>
  </si>
  <si>
    <t>remboursement aux entreprises</t>
  </si>
  <si>
    <t>02-50-10-21</t>
  </si>
  <si>
    <t>Dommages et intéréts aux profit des tiers</t>
  </si>
  <si>
    <t>02-50-10-22</t>
  </si>
  <si>
    <t>frais de procédures et instances</t>
  </si>
  <si>
    <t>02-50-20-10</t>
  </si>
  <si>
    <t>Personnel</t>
  </si>
  <si>
    <t>02-50-20-20</t>
  </si>
  <si>
    <t>matériel et frais de fonctionnement</t>
  </si>
  <si>
    <t>02-50-40-51</t>
  </si>
  <si>
    <t>Participation de la commune au groupement Attaazour</t>
  </si>
  <si>
    <t>02-50-40-61</t>
  </si>
  <si>
    <t>participation de la commune au financement de l'assistance medicale</t>
  </si>
  <si>
    <t xml:space="preserve"> au profit de l'agence nationale d'assurance santé</t>
  </si>
  <si>
    <t>02-50-40-62</t>
  </si>
  <si>
    <t>Participation de la commune aux groupement de Commune AL BAYIAA</t>
  </si>
  <si>
    <t>02-50-40-67</t>
  </si>
  <si>
    <t>Versement au service d'accueil d'assistance et d'évaluation des programmes</t>
  </si>
  <si>
    <t>02-60-10-10</t>
  </si>
  <si>
    <t>Versement de l'éxédent de la 2eme partie</t>
  </si>
  <si>
    <t>TOTAL GENERAL</t>
  </si>
  <si>
    <t xml:space="preserve">ENGAGEMENTS </t>
  </si>
  <si>
    <t>location de materiel de transport et engins</t>
  </si>
  <si>
    <t>REPORTES</t>
  </si>
  <si>
    <t>SITUATION DES ENGAGEMENTS ET DES PAIMENTS DU BUDGET COMMUNAL</t>
  </si>
  <si>
    <t>DISPONIBLE</t>
  </si>
  <si>
    <t>SITUATION PERSONNEL AU 26-11-2013</t>
  </si>
  <si>
    <t>CREDIT OUVERT</t>
  </si>
  <si>
    <t>ENGAGE</t>
  </si>
  <si>
    <t>PAIEMENT</t>
  </si>
  <si>
    <t>report engage</t>
  </si>
  <si>
    <t>02-20-10-14</t>
  </si>
  <si>
    <t>Subventions aux autres institutions sociales</t>
  </si>
  <si>
    <t>02-20-80-14</t>
  </si>
  <si>
    <t>Reliure de livres et registres divers</t>
  </si>
  <si>
    <t>achat de palques de rotation des immeubles</t>
  </si>
  <si>
    <t xml:space="preserve">                    (FONCTIONNEMENT) AU TITRE DE L'ANNEE 2018</t>
  </si>
  <si>
    <t xml:space="preserve">           SECTION 02: ARRETEE AU 30-09-2018</t>
  </si>
  <si>
    <t>TOTAL CHAPITRE 10</t>
  </si>
  <si>
    <t>TOTAL CHAPITRE 20</t>
  </si>
  <si>
    <t>TOTAL CHAPITRE 30</t>
  </si>
  <si>
    <t>TOTAL CHAPITRE 50</t>
  </si>
  <si>
    <t>TOTAL CHAPITRE 60</t>
  </si>
  <si>
    <t>frais de stage</t>
  </si>
  <si>
    <t>02-10-20-44</t>
  </si>
  <si>
    <t>Partcipation de la commune aux etablissements de cooperation intercommunal al baydaa</t>
  </si>
  <si>
    <t>02-50-40-52</t>
  </si>
  <si>
    <t>produits d'hygiene pour les B.M.H ,centres hosspitaliers et dispensaires</t>
  </si>
  <si>
    <t xml:space="preserve">        COMMUNE DE BOUSKOURA</t>
  </si>
  <si>
    <t xml:space="preserve">                    DIRECTION DES SERVICES</t>
  </si>
  <si>
    <t>CREDITS ANNULES</t>
  </si>
  <si>
    <t>CREDIT A REPORTETR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</si>
</sst>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$_-;_-* #,##0.00\ _$\-;_-* &quot;-&quot;??\ _$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47" applyFont="1" applyAlignment="1">
      <alignment horizontal="center"/>
    </xf>
    <xf numFmtId="43" fontId="5" fillId="0" borderId="11" xfId="47" applyFont="1" applyFill="1" applyBorder="1" applyAlignment="1">
      <alignment horizontal="center"/>
    </xf>
    <xf numFmtId="43" fontId="5" fillId="0" borderId="12" xfId="47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43" fontId="4" fillId="0" borderId="18" xfId="47" applyFont="1" applyFill="1" applyBorder="1" applyAlignment="1">
      <alignment horizontal="left"/>
    </xf>
    <xf numFmtId="43" fontId="4" fillId="0" borderId="18" xfId="47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47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47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43" fontId="4" fillId="0" borderId="21" xfId="47" applyFont="1" applyBorder="1" applyAlignment="1">
      <alignment horizontal="left" vertical="top" wrapText="1"/>
    </xf>
    <xf numFmtId="43" fontId="4" fillId="0" borderId="21" xfId="47" applyFont="1" applyBorder="1" applyAlignment="1">
      <alignment horizontal="center"/>
    </xf>
    <xf numFmtId="43" fontId="4" fillId="0" borderId="12" xfId="47" applyFont="1" applyBorder="1" applyAlignment="1">
      <alignment horizontal="center"/>
    </xf>
    <xf numFmtId="43" fontId="4" fillId="0" borderId="11" xfId="47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43" fontId="4" fillId="0" borderId="18" xfId="47" applyFont="1" applyBorder="1" applyAlignment="1">
      <alignment horizontal="left"/>
    </xf>
    <xf numFmtId="43" fontId="4" fillId="0" borderId="18" xfId="47" applyFont="1" applyBorder="1" applyAlignment="1">
      <alignment horizontal="center"/>
    </xf>
    <xf numFmtId="43" fontId="4" fillId="0" borderId="11" xfId="47" applyFont="1" applyBorder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43" fontId="4" fillId="0" borderId="18" xfId="47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43" fontId="4" fillId="0" borderId="22" xfId="47" applyFont="1" applyBorder="1" applyAlignment="1">
      <alignment horizontal="left"/>
    </xf>
    <xf numFmtId="43" fontId="4" fillId="0" borderId="12" xfId="47" applyFont="1" applyFill="1" applyBorder="1" applyAlignment="1">
      <alignment horizontal="center"/>
    </xf>
    <xf numFmtId="43" fontId="4" fillId="0" borderId="0" xfId="47" applyFont="1" applyBorder="1" applyAlignment="1">
      <alignment horizontal="center"/>
    </xf>
    <xf numFmtId="43" fontId="4" fillId="0" borderId="13" xfId="47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/>
    </xf>
    <xf numFmtId="43" fontId="4" fillId="0" borderId="18" xfId="47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/>
    </xf>
    <xf numFmtId="43" fontId="4" fillId="0" borderId="22" xfId="47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43" fontId="4" fillId="0" borderId="25" xfId="47" applyFont="1" applyBorder="1" applyAlignment="1">
      <alignment horizontal="left"/>
    </xf>
    <xf numFmtId="43" fontId="4" fillId="0" borderId="25" xfId="47" applyFont="1" applyBorder="1" applyAlignment="1">
      <alignment horizontal="center"/>
    </xf>
    <xf numFmtId="43" fontId="4" fillId="0" borderId="24" xfId="4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47" applyFont="1" applyBorder="1" applyAlignment="1">
      <alignment horizontal="left"/>
    </xf>
    <xf numFmtId="43" fontId="4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3" fontId="4" fillId="0" borderId="21" xfId="47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3" fontId="4" fillId="0" borderId="27" xfId="47" applyFont="1" applyBorder="1" applyAlignment="1">
      <alignment horizontal="left"/>
    </xf>
    <xf numFmtId="43" fontId="4" fillId="0" borderId="27" xfId="47" applyFont="1" applyBorder="1" applyAlignment="1">
      <alignment horizontal="center"/>
    </xf>
    <xf numFmtId="43" fontId="4" fillId="0" borderId="23" xfId="47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3" fontId="4" fillId="33" borderId="28" xfId="47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43" fontId="4" fillId="0" borderId="30" xfId="47" applyFont="1" applyBorder="1" applyAlignment="1">
      <alignment horizontal="center"/>
    </xf>
    <xf numFmtId="43" fontId="4" fillId="0" borderId="31" xfId="47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43" fontId="4" fillId="0" borderId="32" xfId="47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1" xfId="0" applyNumberFormat="1" applyFont="1" applyBorder="1" applyAlignment="1">
      <alignment horizontal="center"/>
    </xf>
    <xf numFmtId="43" fontId="4" fillId="0" borderId="33" xfId="47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47" applyFont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justify" vertical="top"/>
    </xf>
    <xf numFmtId="0" fontId="4" fillId="0" borderId="22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43" fontId="4" fillId="0" borderId="12" xfId="47" applyFont="1" applyBorder="1" applyAlignment="1">
      <alignment horizontal="left"/>
    </xf>
    <xf numFmtId="43" fontId="4" fillId="0" borderId="11" xfId="47" applyFont="1" applyBorder="1" applyAlignment="1">
      <alignment horizontal="left"/>
    </xf>
    <xf numFmtId="43" fontId="4" fillId="0" borderId="11" xfId="47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23" xfId="47" applyFont="1" applyBorder="1" applyAlignment="1">
      <alignment horizontal="left"/>
    </xf>
    <xf numFmtId="43" fontId="4" fillId="0" borderId="15" xfId="47" applyFont="1" applyBorder="1" applyAlignment="1">
      <alignment horizontal="left"/>
    </xf>
    <xf numFmtId="43" fontId="4" fillId="0" borderId="17" xfId="47" applyFont="1" applyBorder="1" applyAlignment="1">
      <alignment horizontal="left"/>
    </xf>
    <xf numFmtId="43" fontId="2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justify" vertical="top"/>
    </xf>
    <xf numFmtId="0" fontId="4" fillId="0" borderId="15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43" fontId="4" fillId="0" borderId="14" xfId="47" applyFont="1" applyBorder="1" applyAlignment="1">
      <alignment horizontal="center"/>
    </xf>
    <xf numFmtId="43" fontId="4" fillId="0" borderId="15" xfId="47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PageLayoutView="0" workbookViewId="0" topLeftCell="A33">
      <selection activeCell="K1" sqref="A1:K157"/>
    </sheetView>
  </sheetViews>
  <sheetFormatPr defaultColWidth="11.421875" defaultRowHeight="12.75"/>
  <cols>
    <col min="1" max="1" width="11.140625" style="4" customWidth="1"/>
    <col min="2" max="2" width="59.28125" style="4" customWidth="1"/>
    <col min="3" max="3" width="13.8515625" style="5" customWidth="1"/>
    <col min="4" max="4" width="14.8515625" style="4" customWidth="1"/>
    <col min="5" max="5" width="13.00390625" style="4" customWidth="1"/>
    <col min="6" max="6" width="15.140625" style="4" customWidth="1"/>
    <col min="7" max="7" width="16.00390625" style="4" customWidth="1"/>
    <col min="8" max="8" width="16.140625" style="4" customWidth="1"/>
    <col min="9" max="9" width="14.8515625" style="4" customWidth="1"/>
    <col min="10" max="10" width="18.00390625" style="4" customWidth="1"/>
    <col min="11" max="11" width="14.7109375" style="4" customWidth="1"/>
    <col min="12" max="12" width="16.00390625" style="4" bestFit="1" customWidth="1"/>
    <col min="13" max="16384" width="11.421875" style="4" customWidth="1"/>
  </cols>
  <sheetData>
    <row r="1" spans="1:11" ht="12.75">
      <c r="A1" s="2" t="s">
        <v>1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2.75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279</v>
      </c>
      <c r="B3" s="2"/>
      <c r="C3" s="3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280</v>
      </c>
      <c r="B4" s="2"/>
      <c r="C4" s="3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14</v>
      </c>
      <c r="B5" s="2"/>
      <c r="C5" s="3"/>
      <c r="D5" s="2" t="s">
        <v>255</v>
      </c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3"/>
      <c r="D6" s="2" t="s">
        <v>267</v>
      </c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3"/>
      <c r="D7" s="2" t="s">
        <v>268</v>
      </c>
      <c r="E7" s="19">
        <v>43465</v>
      </c>
      <c r="F7" s="2"/>
      <c r="G7" s="2"/>
      <c r="H7" s="2"/>
      <c r="I7" s="2"/>
      <c r="J7" s="2"/>
      <c r="K7" s="2"/>
    </row>
    <row r="8" spans="1:11" ht="13.5" thickBot="1">
      <c r="A8" s="2"/>
      <c r="B8" s="2"/>
      <c r="C8" s="3"/>
      <c r="D8" s="2"/>
      <c r="E8" s="2"/>
      <c r="F8" s="2"/>
      <c r="G8" s="2"/>
      <c r="H8" s="2"/>
      <c r="I8" s="2"/>
      <c r="J8" s="2"/>
      <c r="K8" s="2"/>
    </row>
    <row r="9" spans="1:11" ht="12.75">
      <c r="A9" s="92" t="s">
        <v>2</v>
      </c>
      <c r="B9" s="92" t="s">
        <v>3</v>
      </c>
      <c r="C9" s="97" t="s">
        <v>4</v>
      </c>
      <c r="D9" s="92" t="s">
        <v>4</v>
      </c>
      <c r="E9" s="92" t="s">
        <v>6</v>
      </c>
      <c r="F9" s="92" t="s">
        <v>7</v>
      </c>
      <c r="G9" s="92" t="s">
        <v>8</v>
      </c>
      <c r="H9" s="92" t="s">
        <v>9</v>
      </c>
      <c r="I9" s="92" t="s">
        <v>11</v>
      </c>
      <c r="J9" s="94" t="s">
        <v>281</v>
      </c>
      <c r="K9" s="94" t="s">
        <v>282</v>
      </c>
    </row>
    <row r="10" spans="1:11" ht="12.75">
      <c r="A10" s="93"/>
      <c r="B10" s="93"/>
      <c r="C10" s="98"/>
      <c r="D10" s="93"/>
      <c r="E10" s="93"/>
      <c r="F10" s="93"/>
      <c r="G10" s="93"/>
      <c r="H10" s="93"/>
      <c r="I10" s="93"/>
      <c r="J10" s="95"/>
      <c r="K10" s="95"/>
    </row>
    <row r="11" spans="1:11" ht="13.5" thickBot="1">
      <c r="A11" s="22"/>
      <c r="B11" s="22"/>
      <c r="C11" s="23" t="s">
        <v>254</v>
      </c>
      <c r="D11" s="22" t="s">
        <v>5</v>
      </c>
      <c r="E11" s="22" t="s">
        <v>4</v>
      </c>
      <c r="F11" s="22">
        <v>2018</v>
      </c>
      <c r="G11" s="22" t="s">
        <v>4</v>
      </c>
      <c r="H11" s="22" t="s">
        <v>10</v>
      </c>
      <c r="I11" s="22" t="s">
        <v>10</v>
      </c>
      <c r="J11" s="96"/>
      <c r="K11" s="96"/>
    </row>
    <row r="12" spans="1:11" ht="12.75">
      <c r="A12" s="24" t="s">
        <v>15</v>
      </c>
      <c r="B12" s="25" t="s">
        <v>20</v>
      </c>
      <c r="C12" s="26"/>
      <c r="D12" s="27"/>
      <c r="E12" s="28"/>
      <c r="F12" s="28">
        <v>600000</v>
      </c>
      <c r="G12" s="28">
        <f>D12+E12+F12+C12</f>
        <v>600000</v>
      </c>
      <c r="H12" s="28">
        <v>466000</v>
      </c>
      <c r="I12" s="84">
        <v>466000</v>
      </c>
      <c r="J12" s="28">
        <v>134000</v>
      </c>
      <c r="K12" s="29">
        <v>0</v>
      </c>
    </row>
    <row r="13" spans="1:11" ht="24">
      <c r="A13" s="15" t="s">
        <v>16</v>
      </c>
      <c r="B13" s="82" t="s">
        <v>21</v>
      </c>
      <c r="C13" s="31"/>
      <c r="D13" s="32"/>
      <c r="E13" s="33"/>
      <c r="F13" s="33">
        <v>30000</v>
      </c>
      <c r="G13" s="28">
        <f aca="true" t="shared" si="0" ref="G13:G52">D13+E13+F13+C13</f>
        <v>30000</v>
      </c>
      <c r="H13" s="33"/>
      <c r="I13" s="85">
        <v>0</v>
      </c>
      <c r="J13" s="33">
        <v>30000</v>
      </c>
      <c r="K13" s="33">
        <v>0</v>
      </c>
    </row>
    <row r="14" spans="1:11" ht="12.75">
      <c r="A14" s="15" t="s">
        <v>17</v>
      </c>
      <c r="B14" s="30" t="s">
        <v>22</v>
      </c>
      <c r="C14" s="31">
        <v>61047</v>
      </c>
      <c r="D14" s="32"/>
      <c r="E14" s="33"/>
      <c r="F14" s="33">
        <v>40000</v>
      </c>
      <c r="G14" s="28">
        <f t="shared" si="0"/>
        <v>101047</v>
      </c>
      <c r="H14" s="33">
        <v>85226.4</v>
      </c>
      <c r="I14" s="85">
        <v>0</v>
      </c>
      <c r="J14" s="33">
        <v>15820.6</v>
      </c>
      <c r="K14" s="33">
        <v>85226.4</v>
      </c>
    </row>
    <row r="15" spans="1:11" ht="12.75">
      <c r="A15" s="15" t="s">
        <v>18</v>
      </c>
      <c r="B15" s="34" t="s">
        <v>23</v>
      </c>
      <c r="C15" s="35"/>
      <c r="D15" s="32"/>
      <c r="E15" s="33">
        <v>31000</v>
      </c>
      <c r="F15" s="33">
        <v>200000</v>
      </c>
      <c r="G15" s="28">
        <f t="shared" si="0"/>
        <v>231000</v>
      </c>
      <c r="H15" s="33">
        <v>228576</v>
      </c>
      <c r="I15" s="85">
        <v>228576</v>
      </c>
      <c r="J15" s="33">
        <v>2424</v>
      </c>
      <c r="K15" s="33">
        <v>0</v>
      </c>
    </row>
    <row r="16" spans="1:11" ht="12.75">
      <c r="A16" s="15" t="s">
        <v>19</v>
      </c>
      <c r="B16" s="36" t="s">
        <v>24</v>
      </c>
      <c r="C16" s="37"/>
      <c r="D16" s="32"/>
      <c r="E16" s="33"/>
      <c r="F16" s="33">
        <v>200000</v>
      </c>
      <c r="G16" s="28">
        <f t="shared" si="0"/>
        <v>200000</v>
      </c>
      <c r="H16" s="33">
        <v>0</v>
      </c>
      <c r="I16" s="85">
        <v>0</v>
      </c>
      <c r="J16" s="28">
        <v>200000</v>
      </c>
      <c r="K16" s="33">
        <v>0</v>
      </c>
    </row>
    <row r="17" spans="1:11" ht="12.75">
      <c r="A17" s="15" t="s">
        <v>25</v>
      </c>
      <c r="B17" s="30" t="s">
        <v>26</v>
      </c>
      <c r="C17" s="31"/>
      <c r="D17" s="32"/>
      <c r="E17" s="33"/>
      <c r="F17" s="33">
        <v>30000</v>
      </c>
      <c r="G17" s="28">
        <f t="shared" si="0"/>
        <v>30000</v>
      </c>
      <c r="H17" s="33">
        <v>0</v>
      </c>
      <c r="I17" s="85">
        <v>0</v>
      </c>
      <c r="J17" s="28">
        <v>30000</v>
      </c>
      <c r="K17" s="33">
        <v>0</v>
      </c>
    </row>
    <row r="18" spans="1:11" ht="12.75">
      <c r="A18" s="15" t="s">
        <v>27</v>
      </c>
      <c r="B18" s="30" t="s">
        <v>28</v>
      </c>
      <c r="C18" s="31"/>
      <c r="D18" s="32"/>
      <c r="E18" s="33">
        <v>-31000</v>
      </c>
      <c r="F18" s="33">
        <v>200000</v>
      </c>
      <c r="G18" s="28">
        <f t="shared" si="0"/>
        <v>169000</v>
      </c>
      <c r="H18" s="33">
        <v>0</v>
      </c>
      <c r="I18" s="85">
        <v>0</v>
      </c>
      <c r="J18" s="28">
        <v>169000</v>
      </c>
      <c r="K18" s="33">
        <v>0</v>
      </c>
    </row>
    <row r="19" spans="1:11" ht="12.75">
      <c r="A19" s="15" t="s">
        <v>29</v>
      </c>
      <c r="B19" s="30" t="s">
        <v>30</v>
      </c>
      <c r="C19" s="31"/>
      <c r="D19" s="32"/>
      <c r="E19" s="33"/>
      <c r="F19" s="33">
        <v>200000</v>
      </c>
      <c r="G19" s="28">
        <f t="shared" si="0"/>
        <v>200000</v>
      </c>
      <c r="H19" s="33">
        <v>0</v>
      </c>
      <c r="I19" s="85">
        <v>0</v>
      </c>
      <c r="J19" s="28">
        <v>200000</v>
      </c>
      <c r="K19" s="33">
        <v>0</v>
      </c>
    </row>
    <row r="20" spans="1:11" ht="12.75">
      <c r="A20" s="15" t="s">
        <v>31</v>
      </c>
      <c r="B20" s="30" t="s">
        <v>32</v>
      </c>
      <c r="C20" s="31"/>
      <c r="D20" s="32"/>
      <c r="E20" s="33"/>
      <c r="F20" s="33">
        <v>7000</v>
      </c>
      <c r="G20" s="28">
        <f t="shared" si="0"/>
        <v>7000</v>
      </c>
      <c r="H20" s="33">
        <v>0</v>
      </c>
      <c r="I20" s="85">
        <v>0</v>
      </c>
      <c r="J20" s="28">
        <v>7000</v>
      </c>
      <c r="K20" s="33">
        <v>0</v>
      </c>
    </row>
    <row r="21" spans="1:11" ht="12.75">
      <c r="A21" s="15" t="s">
        <v>33</v>
      </c>
      <c r="B21" s="30" t="s">
        <v>34</v>
      </c>
      <c r="C21" s="31"/>
      <c r="D21" s="32"/>
      <c r="E21" s="33"/>
      <c r="F21" s="33">
        <v>9000</v>
      </c>
      <c r="G21" s="28">
        <f t="shared" si="0"/>
        <v>9000</v>
      </c>
      <c r="H21" s="33">
        <v>0</v>
      </c>
      <c r="I21" s="85">
        <v>0</v>
      </c>
      <c r="J21" s="28">
        <v>9000</v>
      </c>
      <c r="K21" s="33">
        <v>0</v>
      </c>
    </row>
    <row r="22" spans="1:11" ht="12.75">
      <c r="A22" s="15" t="s">
        <v>35</v>
      </c>
      <c r="B22" s="30" t="s">
        <v>36</v>
      </c>
      <c r="C22" s="31"/>
      <c r="D22" s="32"/>
      <c r="E22" s="33"/>
      <c r="F22" s="33">
        <v>2000</v>
      </c>
      <c r="G22" s="28">
        <f t="shared" si="0"/>
        <v>2000</v>
      </c>
      <c r="H22" s="33">
        <v>600</v>
      </c>
      <c r="I22" s="33">
        <v>600</v>
      </c>
      <c r="J22" s="33">
        <v>1400</v>
      </c>
      <c r="K22" s="33">
        <v>0</v>
      </c>
    </row>
    <row r="23" spans="1:11" ht="12.75">
      <c r="A23" s="15" t="s">
        <v>37</v>
      </c>
      <c r="B23" s="30" t="s">
        <v>38</v>
      </c>
      <c r="C23" s="31"/>
      <c r="D23" s="32"/>
      <c r="E23" s="33"/>
      <c r="F23" s="33">
        <v>1000</v>
      </c>
      <c r="G23" s="28">
        <f t="shared" si="0"/>
        <v>1000</v>
      </c>
      <c r="H23" s="33">
        <v>0</v>
      </c>
      <c r="I23" s="85">
        <v>0</v>
      </c>
      <c r="J23" s="33">
        <v>1000</v>
      </c>
      <c r="K23" s="33">
        <v>0</v>
      </c>
    </row>
    <row r="24" spans="1:11" ht="24">
      <c r="A24" s="15" t="s">
        <v>39</v>
      </c>
      <c r="B24" s="83" t="s">
        <v>40</v>
      </c>
      <c r="C24" s="17"/>
      <c r="D24" s="18"/>
      <c r="E24" s="29"/>
      <c r="F24" s="29">
        <v>12000000</v>
      </c>
      <c r="G24" s="38">
        <f t="shared" si="0"/>
        <v>12000000</v>
      </c>
      <c r="H24" s="29">
        <v>9472490.08</v>
      </c>
      <c r="I24" s="86">
        <v>9472490.08</v>
      </c>
      <c r="J24" s="29">
        <v>2527509.92</v>
      </c>
      <c r="K24" s="33">
        <v>0</v>
      </c>
    </row>
    <row r="25" spans="1:11" ht="12.75">
      <c r="A25" s="15" t="s">
        <v>41</v>
      </c>
      <c r="B25" s="16" t="s">
        <v>42</v>
      </c>
      <c r="C25" s="17"/>
      <c r="D25" s="18"/>
      <c r="E25" s="29"/>
      <c r="F25" s="29">
        <v>50000</v>
      </c>
      <c r="G25" s="38">
        <f t="shared" si="0"/>
        <v>50000</v>
      </c>
      <c r="H25" s="29">
        <v>0</v>
      </c>
      <c r="I25" s="86">
        <v>0</v>
      </c>
      <c r="J25" s="29">
        <v>50000</v>
      </c>
      <c r="K25" s="29">
        <v>0</v>
      </c>
    </row>
    <row r="26" spans="1:11" ht="12.75">
      <c r="A26" s="15" t="s">
        <v>43</v>
      </c>
      <c r="B26" s="16" t="s">
        <v>44</v>
      </c>
      <c r="C26" s="17"/>
      <c r="D26" s="18"/>
      <c r="E26" s="29"/>
      <c r="F26" s="29">
        <v>50000</v>
      </c>
      <c r="G26" s="38">
        <f t="shared" si="0"/>
        <v>50000</v>
      </c>
      <c r="H26" s="29">
        <v>0</v>
      </c>
      <c r="I26" s="86">
        <v>0</v>
      </c>
      <c r="J26" s="29">
        <v>50000</v>
      </c>
      <c r="K26" s="29">
        <v>0</v>
      </c>
    </row>
    <row r="27" spans="1:11" ht="12.75">
      <c r="A27" s="15" t="s">
        <v>45</v>
      </c>
      <c r="B27" s="16" t="s">
        <v>46</v>
      </c>
      <c r="C27" s="17"/>
      <c r="D27" s="18"/>
      <c r="E27" s="29"/>
      <c r="F27" s="29">
        <v>300000</v>
      </c>
      <c r="G27" s="38">
        <f t="shared" si="0"/>
        <v>300000</v>
      </c>
      <c r="H27" s="29">
        <v>162825.56</v>
      </c>
      <c r="I27" s="86">
        <v>162825.56</v>
      </c>
      <c r="J27" s="29">
        <v>137174.44</v>
      </c>
      <c r="K27" s="29">
        <v>0</v>
      </c>
    </row>
    <row r="28" spans="1:11" ht="12.75">
      <c r="A28" s="15" t="s">
        <v>47</v>
      </c>
      <c r="B28" s="16" t="s">
        <v>48</v>
      </c>
      <c r="C28" s="17">
        <v>600</v>
      </c>
      <c r="D28" s="18"/>
      <c r="E28" s="29"/>
      <c r="F28" s="29">
        <v>1200</v>
      </c>
      <c r="G28" s="38">
        <f t="shared" si="0"/>
        <v>1800</v>
      </c>
      <c r="H28" s="29">
        <v>600</v>
      </c>
      <c r="I28" s="86">
        <v>0</v>
      </c>
      <c r="J28" s="29">
        <v>1200</v>
      </c>
      <c r="K28" s="29">
        <v>600</v>
      </c>
    </row>
    <row r="29" spans="1:11" ht="12.75">
      <c r="A29" s="15" t="s">
        <v>49</v>
      </c>
      <c r="B29" s="16" t="s">
        <v>50</v>
      </c>
      <c r="C29" s="17"/>
      <c r="D29" s="18"/>
      <c r="E29" s="29"/>
      <c r="F29" s="29">
        <v>1200000</v>
      </c>
      <c r="G29" s="38">
        <f t="shared" si="0"/>
        <v>1200000</v>
      </c>
      <c r="H29" s="29">
        <v>596011.82</v>
      </c>
      <c r="I29" s="86">
        <v>596011.82</v>
      </c>
      <c r="J29" s="29">
        <v>603988.18</v>
      </c>
      <c r="K29" s="29"/>
    </row>
    <row r="30" spans="1:11" ht="12.75">
      <c r="A30" s="15" t="s">
        <v>51</v>
      </c>
      <c r="B30" s="16" t="s">
        <v>52</v>
      </c>
      <c r="C30" s="17"/>
      <c r="D30" s="18"/>
      <c r="E30" s="29"/>
      <c r="F30" s="29">
        <v>2000000</v>
      </c>
      <c r="G30" s="38">
        <f t="shared" si="0"/>
        <v>2000000</v>
      </c>
      <c r="H30" s="29">
        <v>1167029.62</v>
      </c>
      <c r="I30" s="86">
        <v>1167029.62</v>
      </c>
      <c r="J30" s="29">
        <v>832970.38</v>
      </c>
      <c r="K30" s="29"/>
    </row>
    <row r="31" spans="1:11" ht="24">
      <c r="A31" s="15" t="s">
        <v>53</v>
      </c>
      <c r="B31" s="83" t="s">
        <v>54</v>
      </c>
      <c r="C31" s="17"/>
      <c r="D31" s="18"/>
      <c r="E31" s="29"/>
      <c r="F31" s="29">
        <v>100000</v>
      </c>
      <c r="G31" s="38">
        <f t="shared" si="0"/>
        <v>100000</v>
      </c>
      <c r="H31" s="29"/>
      <c r="I31" s="86"/>
      <c r="J31" s="29">
        <v>100000</v>
      </c>
      <c r="K31" s="29"/>
    </row>
    <row r="32" spans="1:11" ht="24">
      <c r="A32" s="15" t="s">
        <v>55</v>
      </c>
      <c r="B32" s="83" t="s">
        <v>56</v>
      </c>
      <c r="C32" s="17"/>
      <c r="D32" s="18"/>
      <c r="E32" s="29"/>
      <c r="F32" s="29">
        <v>550000</v>
      </c>
      <c r="G32" s="38">
        <f t="shared" si="0"/>
        <v>550000</v>
      </c>
      <c r="H32" s="29">
        <v>213640.06</v>
      </c>
      <c r="I32" s="86">
        <v>213640.06</v>
      </c>
      <c r="J32" s="29">
        <v>336359.94</v>
      </c>
      <c r="K32" s="29"/>
    </row>
    <row r="33" spans="1:11" ht="12.75">
      <c r="A33" s="15" t="s">
        <v>57</v>
      </c>
      <c r="B33" s="16" t="s">
        <v>58</v>
      </c>
      <c r="C33" s="17"/>
      <c r="D33" s="18"/>
      <c r="E33" s="29"/>
      <c r="F33" s="29">
        <v>10000</v>
      </c>
      <c r="G33" s="38">
        <f t="shared" si="0"/>
        <v>10000</v>
      </c>
      <c r="H33" s="29">
        <v>450</v>
      </c>
      <c r="I33" s="86">
        <v>450</v>
      </c>
      <c r="J33" s="29">
        <v>9550</v>
      </c>
      <c r="K33" s="29"/>
    </row>
    <row r="34" spans="1:11" ht="12.75">
      <c r="A34" s="15" t="s">
        <v>59</v>
      </c>
      <c r="B34" s="30" t="s">
        <v>60</v>
      </c>
      <c r="C34" s="31">
        <v>51350.31</v>
      </c>
      <c r="D34" s="32"/>
      <c r="E34" s="33"/>
      <c r="F34" s="33">
        <v>10000</v>
      </c>
      <c r="G34" s="28">
        <f t="shared" si="0"/>
        <v>61350.31</v>
      </c>
      <c r="H34" s="39">
        <v>51350.31</v>
      </c>
      <c r="I34" s="85">
        <v>0</v>
      </c>
      <c r="J34" s="39">
        <v>10000</v>
      </c>
      <c r="K34" s="33">
        <v>51350.31</v>
      </c>
    </row>
    <row r="35" spans="1:11" ht="12.75">
      <c r="A35" s="15" t="s">
        <v>61</v>
      </c>
      <c r="B35" s="30" t="s">
        <v>62</v>
      </c>
      <c r="C35" s="31"/>
      <c r="D35" s="32"/>
      <c r="E35" s="33"/>
      <c r="F35" s="33">
        <v>80000</v>
      </c>
      <c r="G35" s="28">
        <f t="shared" si="0"/>
        <v>80000</v>
      </c>
      <c r="H35" s="33">
        <v>69544.56</v>
      </c>
      <c r="I35" s="85">
        <v>0</v>
      </c>
      <c r="J35" s="33">
        <v>10455.44</v>
      </c>
      <c r="K35" s="33">
        <v>69544.56</v>
      </c>
    </row>
    <row r="36" spans="1:11" ht="12.75">
      <c r="A36" s="15" t="s">
        <v>63</v>
      </c>
      <c r="B36" s="30" t="s">
        <v>64</v>
      </c>
      <c r="C36" s="31"/>
      <c r="D36" s="32"/>
      <c r="E36" s="33"/>
      <c r="F36" s="33">
        <v>40000</v>
      </c>
      <c r="G36" s="28">
        <f t="shared" si="0"/>
        <v>40000</v>
      </c>
      <c r="H36" s="33">
        <v>1440</v>
      </c>
      <c r="I36" s="85">
        <v>1360</v>
      </c>
      <c r="J36" s="33">
        <v>38560</v>
      </c>
      <c r="K36" s="33">
        <v>80</v>
      </c>
    </row>
    <row r="37" spans="1:11" ht="12.75">
      <c r="A37" s="15" t="s">
        <v>275</v>
      </c>
      <c r="B37" s="30" t="s">
        <v>274</v>
      </c>
      <c r="C37" s="31"/>
      <c r="D37" s="32"/>
      <c r="E37" s="33"/>
      <c r="F37" s="33">
        <v>40000</v>
      </c>
      <c r="G37" s="28">
        <f t="shared" si="0"/>
        <v>40000</v>
      </c>
      <c r="H37" s="33">
        <v>0</v>
      </c>
      <c r="I37" s="85"/>
      <c r="J37" s="33">
        <v>40000</v>
      </c>
      <c r="K37" s="33">
        <v>0</v>
      </c>
    </row>
    <row r="38" spans="1:11" ht="12.75">
      <c r="A38" s="15" t="s">
        <v>65</v>
      </c>
      <c r="B38" s="30" t="s">
        <v>253</v>
      </c>
      <c r="C38" s="31"/>
      <c r="D38" s="32"/>
      <c r="E38" s="33">
        <v>-200000</v>
      </c>
      <c r="F38" s="3">
        <v>1000000</v>
      </c>
      <c r="G38" s="40">
        <v>800000</v>
      </c>
      <c r="H38" s="32">
        <v>0</v>
      </c>
      <c r="I38" s="85">
        <v>0</v>
      </c>
      <c r="J38" s="32">
        <v>800000</v>
      </c>
      <c r="K38" s="33">
        <v>0</v>
      </c>
    </row>
    <row r="39" spans="1:11" ht="12.75">
      <c r="A39" s="15" t="s">
        <v>66</v>
      </c>
      <c r="B39" s="30" t="s">
        <v>67</v>
      </c>
      <c r="C39" s="31"/>
      <c r="D39" s="32"/>
      <c r="E39" s="33">
        <v>200000</v>
      </c>
      <c r="F39" s="33">
        <v>20000</v>
      </c>
      <c r="G39" s="28">
        <f t="shared" si="0"/>
        <v>220000</v>
      </c>
      <c r="H39" s="33">
        <v>197572.8</v>
      </c>
      <c r="I39" s="85">
        <v>197572.8</v>
      </c>
      <c r="J39" s="33">
        <v>22427.2</v>
      </c>
      <c r="K39" s="33">
        <v>0</v>
      </c>
    </row>
    <row r="40" spans="1:11" ht="12.75">
      <c r="A40" s="15" t="s">
        <v>68</v>
      </c>
      <c r="B40" s="30" t="s">
        <v>69</v>
      </c>
      <c r="C40" s="31"/>
      <c r="D40" s="32"/>
      <c r="E40" s="33">
        <v>-30000</v>
      </c>
      <c r="F40" s="33">
        <v>200000</v>
      </c>
      <c r="G40" s="28">
        <v>170000</v>
      </c>
      <c r="H40" s="33">
        <v>0</v>
      </c>
      <c r="I40" s="85">
        <v>0</v>
      </c>
      <c r="J40" s="33">
        <v>170000</v>
      </c>
      <c r="K40" s="33">
        <v>0</v>
      </c>
    </row>
    <row r="41" spans="1:11" ht="12.75">
      <c r="A41" s="15" t="s">
        <v>70</v>
      </c>
      <c r="B41" s="30" t="s">
        <v>71</v>
      </c>
      <c r="C41" s="31"/>
      <c r="D41" s="32"/>
      <c r="E41" s="33">
        <v>-10000</v>
      </c>
      <c r="F41" s="33">
        <v>10000</v>
      </c>
      <c r="G41" s="28">
        <f t="shared" si="0"/>
        <v>0</v>
      </c>
      <c r="H41" s="33">
        <v>0</v>
      </c>
      <c r="I41" s="85">
        <v>0</v>
      </c>
      <c r="J41" s="33">
        <v>0</v>
      </c>
      <c r="K41" s="33">
        <v>0</v>
      </c>
    </row>
    <row r="42" spans="1:11" ht="12.75">
      <c r="A42" s="15" t="s">
        <v>72</v>
      </c>
      <c r="B42" s="30" t="s">
        <v>73</v>
      </c>
      <c r="C42" s="31"/>
      <c r="D42" s="32"/>
      <c r="E42" s="33">
        <v>-10000</v>
      </c>
      <c r="F42" s="33">
        <v>10000</v>
      </c>
      <c r="G42" s="28">
        <f t="shared" si="0"/>
        <v>0</v>
      </c>
      <c r="H42" s="33">
        <v>0</v>
      </c>
      <c r="I42" s="85">
        <v>0</v>
      </c>
      <c r="J42" s="33">
        <v>0</v>
      </c>
      <c r="K42" s="33">
        <v>0</v>
      </c>
    </row>
    <row r="43" spans="1:11" ht="12.75">
      <c r="A43" s="15" t="s">
        <v>74</v>
      </c>
      <c r="B43" s="30" t="s">
        <v>75</v>
      </c>
      <c r="C43" s="31"/>
      <c r="D43" s="32"/>
      <c r="E43" s="33">
        <v>-1000</v>
      </c>
      <c r="F43" s="33">
        <v>1000</v>
      </c>
      <c r="G43" s="28">
        <f t="shared" si="0"/>
        <v>0</v>
      </c>
      <c r="H43" s="33">
        <v>0</v>
      </c>
      <c r="I43" s="85">
        <v>0</v>
      </c>
      <c r="J43" s="33">
        <v>0</v>
      </c>
      <c r="K43" s="33">
        <v>0</v>
      </c>
    </row>
    <row r="44" spans="1:11" ht="12.75">
      <c r="A44" s="15" t="s">
        <v>76</v>
      </c>
      <c r="B44" s="30" t="s">
        <v>77</v>
      </c>
      <c r="C44" s="31"/>
      <c r="D44" s="32"/>
      <c r="E44" s="33">
        <v>51000</v>
      </c>
      <c r="F44" s="33">
        <v>200000</v>
      </c>
      <c r="G44" s="28">
        <f t="shared" si="0"/>
        <v>251000</v>
      </c>
      <c r="H44" s="33">
        <v>196986</v>
      </c>
      <c r="I44" s="85">
        <v>196986</v>
      </c>
      <c r="J44" s="33">
        <v>54014</v>
      </c>
      <c r="K44" s="33">
        <v>0</v>
      </c>
    </row>
    <row r="45" spans="1:11" ht="12.75">
      <c r="A45" s="15" t="s">
        <v>78</v>
      </c>
      <c r="B45" s="30" t="s">
        <v>79</v>
      </c>
      <c r="C45" s="31"/>
      <c r="D45" s="32"/>
      <c r="E45" s="33"/>
      <c r="F45" s="33">
        <v>200000</v>
      </c>
      <c r="G45" s="28">
        <f t="shared" si="0"/>
        <v>200000</v>
      </c>
      <c r="H45" s="33">
        <v>197419.2</v>
      </c>
      <c r="I45" s="85">
        <v>197419.2</v>
      </c>
      <c r="J45" s="33">
        <v>2580.8</v>
      </c>
      <c r="K45" s="29">
        <v>0</v>
      </c>
    </row>
    <row r="46" spans="1:11" ht="12.75">
      <c r="A46" s="15" t="s">
        <v>80</v>
      </c>
      <c r="B46" s="30" t="s">
        <v>81</v>
      </c>
      <c r="C46" s="31"/>
      <c r="D46" s="32"/>
      <c r="E46" s="33"/>
      <c r="F46" s="33">
        <v>1000000</v>
      </c>
      <c r="G46" s="28">
        <f t="shared" si="0"/>
        <v>1000000</v>
      </c>
      <c r="H46" s="33">
        <v>1000000</v>
      </c>
      <c r="I46" s="85">
        <v>1000000</v>
      </c>
      <c r="J46" s="33"/>
      <c r="K46" s="29">
        <v>0</v>
      </c>
    </row>
    <row r="47" spans="1:11" ht="12.75">
      <c r="A47" s="41" t="s">
        <v>82</v>
      </c>
      <c r="B47" s="30" t="s">
        <v>83</v>
      </c>
      <c r="C47" s="31"/>
      <c r="D47" s="32"/>
      <c r="E47" s="33"/>
      <c r="F47" s="33">
        <v>200000</v>
      </c>
      <c r="G47" s="28">
        <f t="shared" si="0"/>
        <v>200000</v>
      </c>
      <c r="H47" s="33">
        <v>132388.8</v>
      </c>
      <c r="I47" s="85">
        <v>132388.8</v>
      </c>
      <c r="J47" s="33">
        <v>67611.2</v>
      </c>
      <c r="K47" s="33">
        <v>0</v>
      </c>
    </row>
    <row r="48" spans="1:11" ht="12.75">
      <c r="A48" s="15" t="s">
        <v>84</v>
      </c>
      <c r="B48" s="42" t="s">
        <v>85</v>
      </c>
      <c r="C48" s="43"/>
      <c r="D48" s="32"/>
      <c r="E48" s="33"/>
      <c r="F48" s="33">
        <v>200000</v>
      </c>
      <c r="G48" s="28">
        <f t="shared" si="0"/>
        <v>200000</v>
      </c>
      <c r="H48" s="33">
        <v>196666.8</v>
      </c>
      <c r="I48" s="85">
        <v>196666.8</v>
      </c>
      <c r="J48" s="33">
        <v>3333.2</v>
      </c>
      <c r="K48" s="33"/>
    </row>
    <row r="49" spans="1:11" ht="12.75">
      <c r="A49" s="44" t="s">
        <v>86</v>
      </c>
      <c r="B49" s="45" t="s">
        <v>87</v>
      </c>
      <c r="C49" s="46"/>
      <c r="D49" s="32"/>
      <c r="E49" s="33"/>
      <c r="F49" s="33">
        <v>300000</v>
      </c>
      <c r="G49" s="28">
        <f t="shared" si="0"/>
        <v>300000</v>
      </c>
      <c r="H49" s="33">
        <v>152835.18</v>
      </c>
      <c r="I49" s="85">
        <v>146884.26</v>
      </c>
      <c r="J49" s="33">
        <v>147164.82</v>
      </c>
      <c r="K49" s="33">
        <v>5950.92</v>
      </c>
    </row>
    <row r="50" spans="1:11" ht="12.75">
      <c r="A50" s="15" t="s">
        <v>88</v>
      </c>
      <c r="B50" s="30" t="s">
        <v>89</v>
      </c>
      <c r="C50" s="31"/>
      <c r="D50" s="32"/>
      <c r="E50" s="33"/>
      <c r="F50" s="33">
        <v>30000</v>
      </c>
      <c r="G50" s="28">
        <f t="shared" si="0"/>
        <v>30000</v>
      </c>
      <c r="H50" s="33">
        <v>0</v>
      </c>
      <c r="I50" s="85">
        <v>0</v>
      </c>
      <c r="J50" s="33">
        <v>30000</v>
      </c>
      <c r="K50" s="33">
        <v>0</v>
      </c>
    </row>
    <row r="51" spans="1:11" ht="12.75">
      <c r="A51" s="15" t="s">
        <v>90</v>
      </c>
      <c r="B51" s="30" t="s">
        <v>91</v>
      </c>
      <c r="C51" s="31"/>
      <c r="D51" s="32"/>
      <c r="E51" s="33"/>
      <c r="F51" s="33">
        <v>10000</v>
      </c>
      <c r="G51" s="28">
        <f t="shared" si="0"/>
        <v>10000</v>
      </c>
      <c r="H51" s="33">
        <v>0</v>
      </c>
      <c r="I51" s="85">
        <v>0</v>
      </c>
      <c r="J51" s="33">
        <v>10000</v>
      </c>
      <c r="K51" s="33">
        <v>0</v>
      </c>
    </row>
    <row r="52" spans="1:11" ht="13.5" thickBot="1">
      <c r="A52" s="47" t="s">
        <v>92</v>
      </c>
      <c r="B52" s="48" t="s">
        <v>93</v>
      </c>
      <c r="C52" s="49"/>
      <c r="D52" s="50"/>
      <c r="E52" s="51">
        <v>-10000</v>
      </c>
      <c r="F52" s="51">
        <v>10000</v>
      </c>
      <c r="G52" s="23">
        <f t="shared" si="0"/>
        <v>0</v>
      </c>
      <c r="H52" s="33">
        <v>0</v>
      </c>
      <c r="I52" s="85">
        <v>0</v>
      </c>
      <c r="J52" s="33">
        <v>0</v>
      </c>
      <c r="K52" s="33">
        <v>0</v>
      </c>
    </row>
    <row r="53" spans="1:11" ht="12.75">
      <c r="A53" s="52"/>
      <c r="B53" s="53"/>
      <c r="C53" s="54"/>
      <c r="D53" s="52"/>
      <c r="E53" s="52"/>
      <c r="F53" s="52"/>
      <c r="G53" s="52"/>
      <c r="H53" s="52"/>
      <c r="I53" s="53"/>
      <c r="J53" s="2"/>
      <c r="K53" s="2"/>
    </row>
    <row r="54" spans="1:11" ht="12.75">
      <c r="A54" s="52"/>
      <c r="B54" s="53"/>
      <c r="C54" s="54"/>
      <c r="D54" s="52"/>
      <c r="E54" s="52"/>
      <c r="F54" s="52"/>
      <c r="G54" s="52"/>
      <c r="H54" s="52"/>
      <c r="I54" s="53"/>
      <c r="J54" s="2"/>
      <c r="K54" s="2"/>
    </row>
    <row r="55" spans="1:11" ht="12.75">
      <c r="A55" s="52"/>
      <c r="B55" s="53"/>
      <c r="C55" s="54"/>
      <c r="D55" s="52"/>
      <c r="E55" s="52"/>
      <c r="F55" s="52"/>
      <c r="G55" s="52"/>
      <c r="H55" s="52"/>
      <c r="I55" s="53"/>
      <c r="J55" s="2"/>
      <c r="K55" s="2"/>
    </row>
    <row r="56" spans="1:11" ht="13.5" thickBot="1">
      <c r="A56" s="52"/>
      <c r="B56" s="53"/>
      <c r="C56" s="54"/>
      <c r="D56" s="52"/>
      <c r="E56" s="52"/>
      <c r="F56" s="52"/>
      <c r="G56" s="52"/>
      <c r="H56" s="52"/>
      <c r="I56" s="53"/>
      <c r="J56" s="2"/>
      <c r="K56" s="2"/>
    </row>
    <row r="57" spans="1:11" ht="12.75">
      <c r="A57" s="92" t="s">
        <v>2</v>
      </c>
      <c r="B57" s="99" t="s">
        <v>3</v>
      </c>
      <c r="C57" s="97" t="s">
        <v>4</v>
      </c>
      <c r="D57" s="92" t="s">
        <v>4</v>
      </c>
      <c r="E57" s="92" t="s">
        <v>6</v>
      </c>
      <c r="F57" s="92" t="s">
        <v>7</v>
      </c>
      <c r="G57" s="92" t="s">
        <v>8</v>
      </c>
      <c r="H57" s="92" t="s">
        <v>9</v>
      </c>
      <c r="I57" s="101" t="s">
        <v>11</v>
      </c>
      <c r="J57" s="92" t="s">
        <v>281</v>
      </c>
      <c r="K57" s="92" t="s">
        <v>282</v>
      </c>
    </row>
    <row r="58" spans="1:11" ht="12.75">
      <c r="A58" s="93"/>
      <c r="B58" s="100"/>
      <c r="C58" s="98"/>
      <c r="D58" s="93"/>
      <c r="E58" s="93"/>
      <c r="F58" s="93"/>
      <c r="G58" s="93"/>
      <c r="H58" s="93"/>
      <c r="I58" s="102"/>
      <c r="J58" s="93"/>
      <c r="K58" s="93"/>
    </row>
    <row r="59" spans="1:12" ht="13.5" thickBot="1">
      <c r="A59" s="22"/>
      <c r="B59" s="56"/>
      <c r="C59" s="23" t="s">
        <v>254</v>
      </c>
      <c r="D59" s="22" t="s">
        <v>5</v>
      </c>
      <c r="E59" s="22" t="s">
        <v>4</v>
      </c>
      <c r="F59" s="22">
        <v>2018</v>
      </c>
      <c r="G59" s="22" t="s">
        <v>4</v>
      </c>
      <c r="H59" s="22" t="s">
        <v>10</v>
      </c>
      <c r="I59" s="87" t="s">
        <v>10</v>
      </c>
      <c r="J59" s="22"/>
      <c r="K59" s="22"/>
      <c r="L59" s="91"/>
    </row>
    <row r="60" spans="1:11" ht="12.75">
      <c r="A60" s="24" t="s">
        <v>94</v>
      </c>
      <c r="B60" s="57" t="s">
        <v>95</v>
      </c>
      <c r="C60" s="58"/>
      <c r="D60" s="27"/>
      <c r="E60" s="28"/>
      <c r="F60" s="28">
        <v>5000</v>
      </c>
      <c r="G60" s="28">
        <f>D60+E60+F60+C60</f>
        <v>5000</v>
      </c>
      <c r="H60" s="28">
        <v>0</v>
      </c>
      <c r="I60" s="84">
        <v>0</v>
      </c>
      <c r="J60" s="28">
        <v>5000</v>
      </c>
      <c r="K60" s="29">
        <v>0</v>
      </c>
    </row>
    <row r="61" spans="1:11" ht="12.75">
      <c r="A61" s="15" t="s">
        <v>96</v>
      </c>
      <c r="B61" s="30" t="s">
        <v>97</v>
      </c>
      <c r="C61" s="31"/>
      <c r="D61" s="32"/>
      <c r="E61" s="33">
        <v>-5000</v>
      </c>
      <c r="F61" s="33">
        <v>5000</v>
      </c>
      <c r="G61" s="28">
        <f aca="true" t="shared" si="1" ref="G61:G109">D61+E61+F61+C61</f>
        <v>0</v>
      </c>
      <c r="H61" s="28">
        <v>0</v>
      </c>
      <c r="I61" s="84">
        <v>0</v>
      </c>
      <c r="J61" s="29">
        <v>0</v>
      </c>
      <c r="K61" s="33">
        <v>0</v>
      </c>
    </row>
    <row r="62" spans="1:11" ht="12.75">
      <c r="A62" s="15" t="s">
        <v>98</v>
      </c>
      <c r="B62" s="30" t="s">
        <v>99</v>
      </c>
      <c r="C62" s="31"/>
      <c r="D62" s="32"/>
      <c r="E62" s="33">
        <v>-10000</v>
      </c>
      <c r="F62" s="33">
        <v>10000</v>
      </c>
      <c r="G62" s="28">
        <f t="shared" si="1"/>
        <v>0</v>
      </c>
      <c r="H62" s="28">
        <v>0</v>
      </c>
      <c r="I62" s="84">
        <v>0</v>
      </c>
      <c r="J62" s="29">
        <v>0</v>
      </c>
      <c r="K62" s="33"/>
    </row>
    <row r="63" spans="1:11" ht="12.75">
      <c r="A63" s="15" t="s">
        <v>100</v>
      </c>
      <c r="B63" s="30" t="s">
        <v>101</v>
      </c>
      <c r="C63" s="31"/>
      <c r="D63" s="32"/>
      <c r="E63" s="33">
        <v>25000</v>
      </c>
      <c r="F63" s="33">
        <v>160000</v>
      </c>
      <c r="G63" s="28">
        <f t="shared" si="1"/>
        <v>185000</v>
      </c>
      <c r="H63" s="33">
        <v>179100</v>
      </c>
      <c r="I63" s="85">
        <v>179100</v>
      </c>
      <c r="J63" s="33">
        <v>5900</v>
      </c>
      <c r="K63" s="33">
        <v>0</v>
      </c>
    </row>
    <row r="64" spans="1:11" ht="12.75">
      <c r="A64" s="15" t="s">
        <v>102</v>
      </c>
      <c r="B64" s="30" t="s">
        <v>103</v>
      </c>
      <c r="C64" s="31"/>
      <c r="D64" s="32"/>
      <c r="E64" s="33"/>
      <c r="F64" s="33">
        <v>10000</v>
      </c>
      <c r="G64" s="28">
        <f t="shared" si="1"/>
        <v>10000</v>
      </c>
      <c r="H64" s="33">
        <v>0</v>
      </c>
      <c r="I64" s="85">
        <v>0</v>
      </c>
      <c r="J64" s="28">
        <v>10000</v>
      </c>
      <c r="K64" s="33">
        <v>0</v>
      </c>
    </row>
    <row r="65" spans="1:11" ht="12.75">
      <c r="A65" s="15" t="s">
        <v>104</v>
      </c>
      <c r="B65" s="30" t="s">
        <v>105</v>
      </c>
      <c r="C65" s="31"/>
      <c r="D65" s="32"/>
      <c r="E65" s="33"/>
      <c r="F65" s="33">
        <v>20000</v>
      </c>
      <c r="G65" s="28">
        <f t="shared" si="1"/>
        <v>20000</v>
      </c>
      <c r="H65" s="33">
        <v>0</v>
      </c>
      <c r="I65" s="85">
        <v>0</v>
      </c>
      <c r="J65" s="28">
        <v>20000</v>
      </c>
      <c r="K65" s="33">
        <v>0</v>
      </c>
    </row>
    <row r="66" spans="1:11" ht="13.5" thickBot="1">
      <c r="A66" s="47" t="s">
        <v>106</v>
      </c>
      <c r="B66" s="30" t="s">
        <v>107</v>
      </c>
      <c r="C66" s="31"/>
      <c r="D66" s="32"/>
      <c r="E66" s="33"/>
      <c r="F66" s="33">
        <v>10000</v>
      </c>
      <c r="G66" s="28">
        <f t="shared" si="1"/>
        <v>10000</v>
      </c>
      <c r="H66" s="33">
        <v>0</v>
      </c>
      <c r="I66" s="85">
        <v>0</v>
      </c>
      <c r="J66" s="28">
        <v>10000</v>
      </c>
      <c r="K66" s="33">
        <v>0</v>
      </c>
    </row>
    <row r="67" spans="1:11" ht="12.75">
      <c r="A67" s="15" t="s">
        <v>108</v>
      </c>
      <c r="B67" s="30" t="s">
        <v>109</v>
      </c>
      <c r="C67" s="31"/>
      <c r="D67" s="32"/>
      <c r="E67" s="33"/>
      <c r="F67" s="33">
        <v>20000</v>
      </c>
      <c r="G67" s="28">
        <f t="shared" si="1"/>
        <v>20000</v>
      </c>
      <c r="H67" s="33">
        <v>19728</v>
      </c>
      <c r="I67" s="85">
        <v>19728</v>
      </c>
      <c r="J67" s="28">
        <v>272</v>
      </c>
      <c r="K67" s="33">
        <v>0</v>
      </c>
    </row>
    <row r="68" spans="1:11" ht="12.75">
      <c r="A68" s="15" t="s">
        <v>110</v>
      </c>
      <c r="B68" s="30" t="s">
        <v>111</v>
      </c>
      <c r="C68" s="31"/>
      <c r="D68" s="32"/>
      <c r="E68" s="33"/>
      <c r="F68" s="33">
        <v>2000</v>
      </c>
      <c r="G68" s="28">
        <f t="shared" si="1"/>
        <v>2000</v>
      </c>
      <c r="H68" s="33">
        <v>0</v>
      </c>
      <c r="I68" s="85">
        <v>0</v>
      </c>
      <c r="J68" s="28">
        <v>2000</v>
      </c>
      <c r="K68" s="33">
        <v>0</v>
      </c>
    </row>
    <row r="69" spans="1:11" ht="12.75">
      <c r="A69" s="15" t="s">
        <v>112</v>
      </c>
      <c r="B69" s="30" t="s">
        <v>113</v>
      </c>
      <c r="C69" s="31"/>
      <c r="D69" s="32"/>
      <c r="E69" s="33"/>
      <c r="F69" s="33">
        <v>2000</v>
      </c>
      <c r="G69" s="28">
        <f t="shared" si="1"/>
        <v>2000</v>
      </c>
      <c r="H69" s="33">
        <v>0</v>
      </c>
      <c r="I69" s="85">
        <v>0</v>
      </c>
      <c r="J69" s="28">
        <v>2000</v>
      </c>
      <c r="K69" s="33">
        <v>0</v>
      </c>
    </row>
    <row r="70" spans="1:11" ht="12.75">
      <c r="A70" s="44" t="s">
        <v>110</v>
      </c>
      <c r="B70" s="59" t="s">
        <v>114</v>
      </c>
      <c r="C70" s="58"/>
      <c r="D70" s="32"/>
      <c r="E70" s="33"/>
      <c r="F70" s="33">
        <v>20000</v>
      </c>
      <c r="G70" s="28">
        <f t="shared" si="1"/>
        <v>20000</v>
      </c>
      <c r="H70" s="33">
        <v>19800</v>
      </c>
      <c r="I70" s="85">
        <v>19800</v>
      </c>
      <c r="J70" s="33">
        <v>200</v>
      </c>
      <c r="K70" s="33">
        <v>0</v>
      </c>
    </row>
    <row r="71" spans="1:11" ht="12.75">
      <c r="A71" s="15" t="s">
        <v>112</v>
      </c>
      <c r="B71" s="30" t="s">
        <v>115</v>
      </c>
      <c r="C71" s="31"/>
      <c r="D71" s="32"/>
      <c r="E71" s="33"/>
      <c r="F71" s="33">
        <v>70000</v>
      </c>
      <c r="G71" s="28">
        <f t="shared" si="1"/>
        <v>70000</v>
      </c>
      <c r="H71" s="33">
        <v>68460</v>
      </c>
      <c r="I71" s="85">
        <v>68460</v>
      </c>
      <c r="J71" s="33">
        <v>1540</v>
      </c>
      <c r="K71" s="33">
        <v>0</v>
      </c>
    </row>
    <row r="72" spans="1:11" ht="12.75">
      <c r="A72" s="15" t="s">
        <v>116</v>
      </c>
      <c r="B72" s="30" t="s">
        <v>117</v>
      </c>
      <c r="C72" s="31"/>
      <c r="D72" s="32"/>
      <c r="E72" s="33"/>
      <c r="F72" s="33">
        <v>5000</v>
      </c>
      <c r="G72" s="28">
        <f t="shared" si="1"/>
        <v>5000</v>
      </c>
      <c r="H72" s="33"/>
      <c r="I72" s="85">
        <v>0</v>
      </c>
      <c r="J72" s="29">
        <v>5000</v>
      </c>
      <c r="K72" s="33">
        <v>0</v>
      </c>
    </row>
    <row r="73" spans="1:11" ht="12.75">
      <c r="A73" s="15" t="s">
        <v>118</v>
      </c>
      <c r="B73" s="30" t="s">
        <v>119</v>
      </c>
      <c r="C73" s="31"/>
      <c r="D73" s="32"/>
      <c r="E73" s="33"/>
      <c r="F73" s="33">
        <v>1000</v>
      </c>
      <c r="G73" s="28">
        <f t="shared" si="1"/>
        <v>1000</v>
      </c>
      <c r="H73" s="33">
        <v>0</v>
      </c>
      <c r="I73" s="85">
        <v>0</v>
      </c>
      <c r="J73" s="29">
        <v>1000</v>
      </c>
      <c r="K73" s="29">
        <v>0</v>
      </c>
    </row>
    <row r="74" spans="1:11" ht="12.75">
      <c r="A74" s="15" t="s">
        <v>120</v>
      </c>
      <c r="B74" s="60" t="s">
        <v>121</v>
      </c>
      <c r="C74" s="61"/>
      <c r="D74" s="32"/>
      <c r="E74" s="33"/>
      <c r="F74" s="33">
        <v>5000</v>
      </c>
      <c r="G74" s="28">
        <f t="shared" si="1"/>
        <v>5000</v>
      </c>
      <c r="H74" s="33">
        <v>0</v>
      </c>
      <c r="I74" s="85">
        <v>0</v>
      </c>
      <c r="J74" s="29">
        <v>5000</v>
      </c>
      <c r="K74" s="29">
        <v>0</v>
      </c>
    </row>
    <row r="75" spans="1:11" ht="12.75">
      <c r="A75" s="44" t="s">
        <v>122</v>
      </c>
      <c r="B75" s="34" t="s">
        <v>123</v>
      </c>
      <c r="C75" s="35"/>
      <c r="D75" s="32"/>
      <c r="E75" s="33"/>
      <c r="F75" s="33">
        <v>5000</v>
      </c>
      <c r="G75" s="28">
        <f t="shared" si="1"/>
        <v>5000</v>
      </c>
      <c r="H75" s="33">
        <v>0</v>
      </c>
      <c r="I75" s="85">
        <v>0</v>
      </c>
      <c r="J75" s="29">
        <v>5000</v>
      </c>
      <c r="K75" s="29">
        <v>0</v>
      </c>
    </row>
    <row r="76" spans="1:11" ht="12.75">
      <c r="A76" s="15" t="s">
        <v>124</v>
      </c>
      <c r="B76" s="30" t="s">
        <v>125</v>
      </c>
      <c r="C76" s="31"/>
      <c r="D76" s="32"/>
      <c r="E76" s="33"/>
      <c r="F76" s="33">
        <v>10000</v>
      </c>
      <c r="G76" s="28">
        <f t="shared" si="1"/>
        <v>10000</v>
      </c>
      <c r="H76" s="33">
        <v>0</v>
      </c>
      <c r="I76" s="85">
        <v>0</v>
      </c>
      <c r="J76" s="29">
        <v>10000</v>
      </c>
      <c r="K76" s="29">
        <v>0</v>
      </c>
    </row>
    <row r="77" spans="1:11" ht="12.75">
      <c r="A77" s="15" t="s">
        <v>126</v>
      </c>
      <c r="B77" s="30" t="s">
        <v>127</v>
      </c>
      <c r="C77" s="31"/>
      <c r="D77" s="32"/>
      <c r="E77" s="33"/>
      <c r="F77" s="33">
        <v>30000</v>
      </c>
      <c r="G77" s="28">
        <f t="shared" si="1"/>
        <v>30000</v>
      </c>
      <c r="H77" s="33">
        <v>0</v>
      </c>
      <c r="I77" s="85">
        <v>0</v>
      </c>
      <c r="J77" s="29">
        <v>30000</v>
      </c>
      <c r="K77" s="29">
        <v>0</v>
      </c>
    </row>
    <row r="78" spans="1:11" ht="12.75">
      <c r="A78" s="15" t="s">
        <v>128</v>
      </c>
      <c r="B78" s="34" t="s">
        <v>129</v>
      </c>
      <c r="C78" s="35"/>
      <c r="D78" s="32"/>
      <c r="E78" s="33"/>
      <c r="F78" s="33">
        <v>102000</v>
      </c>
      <c r="G78" s="28">
        <f t="shared" si="1"/>
        <v>102000</v>
      </c>
      <c r="H78" s="28">
        <v>102000</v>
      </c>
      <c r="I78" s="85">
        <v>0</v>
      </c>
      <c r="J78" s="29">
        <v>0</v>
      </c>
      <c r="K78" s="29">
        <v>102000</v>
      </c>
    </row>
    <row r="79" spans="1:11" ht="12.75">
      <c r="A79" s="15" t="s">
        <v>130</v>
      </c>
      <c r="B79" s="36" t="s">
        <v>131</v>
      </c>
      <c r="C79" s="37"/>
      <c r="D79" s="32"/>
      <c r="E79" s="33"/>
      <c r="F79" s="33">
        <v>50000</v>
      </c>
      <c r="G79" s="28">
        <f t="shared" si="1"/>
        <v>50000</v>
      </c>
      <c r="H79" s="33">
        <v>15660</v>
      </c>
      <c r="I79" s="85">
        <v>11760</v>
      </c>
      <c r="J79" s="29">
        <v>34340</v>
      </c>
      <c r="K79" s="29">
        <v>3900</v>
      </c>
    </row>
    <row r="80" spans="1:11" ht="12.75">
      <c r="A80" s="15" t="s">
        <v>132</v>
      </c>
      <c r="B80" s="30" t="s">
        <v>133</v>
      </c>
      <c r="C80" s="31"/>
      <c r="D80" s="32"/>
      <c r="E80" s="33"/>
      <c r="F80" s="33">
        <v>400000</v>
      </c>
      <c r="G80" s="28">
        <f t="shared" si="1"/>
        <v>400000</v>
      </c>
      <c r="H80" s="33">
        <v>400000</v>
      </c>
      <c r="I80" s="85">
        <v>400000</v>
      </c>
      <c r="J80" s="29">
        <v>0</v>
      </c>
      <c r="K80" s="29">
        <v>0</v>
      </c>
    </row>
    <row r="81" spans="1:11" ht="12.75">
      <c r="A81" s="15" t="s">
        <v>134</v>
      </c>
      <c r="B81" s="30" t="s">
        <v>135</v>
      </c>
      <c r="C81" s="31"/>
      <c r="D81" s="32"/>
      <c r="E81" s="33"/>
      <c r="F81" s="33">
        <v>670000</v>
      </c>
      <c r="G81" s="28">
        <f t="shared" si="1"/>
        <v>670000</v>
      </c>
      <c r="H81" s="33">
        <v>670000</v>
      </c>
      <c r="I81" s="85">
        <v>670000</v>
      </c>
      <c r="J81" s="29">
        <v>0</v>
      </c>
      <c r="K81" s="29">
        <v>0</v>
      </c>
    </row>
    <row r="82" spans="1:11" ht="12.75">
      <c r="A82" s="15" t="s">
        <v>136</v>
      </c>
      <c r="B82" s="30" t="s">
        <v>137</v>
      </c>
      <c r="C82" s="31"/>
      <c r="D82" s="32"/>
      <c r="E82" s="33"/>
      <c r="F82" s="33">
        <v>5000</v>
      </c>
      <c r="G82" s="28">
        <f t="shared" si="1"/>
        <v>5000</v>
      </c>
      <c r="H82" s="33">
        <v>0</v>
      </c>
      <c r="I82" s="85">
        <v>0</v>
      </c>
      <c r="J82" s="39">
        <v>5000</v>
      </c>
      <c r="K82" s="29">
        <v>0</v>
      </c>
    </row>
    <row r="83" spans="1:11" ht="12.75">
      <c r="A83" s="15" t="s">
        <v>138</v>
      </c>
      <c r="B83" s="30" t="s">
        <v>139</v>
      </c>
      <c r="C83" s="31"/>
      <c r="D83" s="32"/>
      <c r="E83" s="33"/>
      <c r="F83" s="33">
        <v>500000</v>
      </c>
      <c r="G83" s="28">
        <f t="shared" si="1"/>
        <v>500000</v>
      </c>
      <c r="H83" s="28">
        <v>500000</v>
      </c>
      <c r="I83" s="84">
        <v>500000</v>
      </c>
      <c r="J83" s="33"/>
      <c r="K83" s="29">
        <v>0</v>
      </c>
    </row>
    <row r="84" spans="1:11" ht="12.75">
      <c r="A84" s="15" t="s">
        <v>140</v>
      </c>
      <c r="B84" s="30" t="s">
        <v>141</v>
      </c>
      <c r="C84" s="31"/>
      <c r="D84" s="32"/>
      <c r="E84" s="33"/>
      <c r="F84" s="33">
        <v>20000</v>
      </c>
      <c r="G84" s="28">
        <f t="shared" si="1"/>
        <v>20000</v>
      </c>
      <c r="H84" s="33">
        <v>0</v>
      </c>
      <c r="I84" s="85">
        <v>0</v>
      </c>
      <c r="J84" s="33">
        <v>20000</v>
      </c>
      <c r="K84" s="29">
        <v>0</v>
      </c>
    </row>
    <row r="85" spans="1:11" ht="12.75">
      <c r="A85" s="15" t="s">
        <v>142</v>
      </c>
      <c r="B85" s="30" t="s">
        <v>143</v>
      </c>
      <c r="C85" s="31">
        <v>11223.87</v>
      </c>
      <c r="D85" s="32"/>
      <c r="E85" s="33"/>
      <c r="F85" s="33">
        <v>20000</v>
      </c>
      <c r="G85" s="28">
        <f t="shared" si="1"/>
        <v>31223.870000000003</v>
      </c>
      <c r="H85" s="33">
        <v>23418.45</v>
      </c>
      <c r="I85" s="85">
        <v>0</v>
      </c>
      <c r="J85" s="33">
        <v>7805.42</v>
      </c>
      <c r="K85" s="33">
        <v>23418.45</v>
      </c>
    </row>
    <row r="86" spans="1:11" ht="12.75">
      <c r="A86" s="15" t="s">
        <v>144</v>
      </c>
      <c r="B86" s="30" t="s">
        <v>145</v>
      </c>
      <c r="C86" s="31">
        <v>10497.6</v>
      </c>
      <c r="D86" s="32"/>
      <c r="E86" s="33"/>
      <c r="F86" s="33">
        <v>100000</v>
      </c>
      <c r="G86" s="28">
        <f t="shared" si="1"/>
        <v>110497.6</v>
      </c>
      <c r="H86" s="33">
        <v>41997.6</v>
      </c>
      <c r="I86" s="85">
        <v>10497.6</v>
      </c>
      <c r="J86" s="32">
        <v>68500</v>
      </c>
      <c r="K86" s="33">
        <v>31500</v>
      </c>
    </row>
    <row r="87" spans="1:11" ht="13.5" thickBot="1">
      <c r="A87" s="15" t="s">
        <v>146</v>
      </c>
      <c r="B87" s="60" t="s">
        <v>147</v>
      </c>
      <c r="C87" s="61"/>
      <c r="D87" s="62"/>
      <c r="E87" s="63"/>
      <c r="F87" s="63">
        <v>5615948.8</v>
      </c>
      <c r="G87" s="21">
        <f t="shared" si="1"/>
        <v>5615948.8</v>
      </c>
      <c r="H87" s="63">
        <v>5615948.79</v>
      </c>
      <c r="I87" s="88">
        <v>5615948.79</v>
      </c>
      <c r="J87" s="33">
        <v>0.01</v>
      </c>
      <c r="K87" s="33">
        <v>0</v>
      </c>
    </row>
    <row r="88" spans="1:11" ht="13.5" thickBot="1">
      <c r="A88" s="64"/>
      <c r="B88" s="78" t="s">
        <v>269</v>
      </c>
      <c r="C88" s="65">
        <f aca="true" t="shared" si="2" ref="C88:K88">SUM(C60:C87)+SUM(C12:C52)</f>
        <v>134718.78</v>
      </c>
      <c r="D88" s="65">
        <f t="shared" si="2"/>
        <v>0</v>
      </c>
      <c r="E88" s="65">
        <f t="shared" si="2"/>
        <v>0</v>
      </c>
      <c r="F88" s="65">
        <f t="shared" si="2"/>
        <v>29214148.8</v>
      </c>
      <c r="G88" s="65">
        <f t="shared" si="2"/>
        <v>29348867.58</v>
      </c>
      <c r="H88" s="65">
        <f t="shared" si="2"/>
        <v>22245766.03</v>
      </c>
      <c r="I88" s="65">
        <f t="shared" si="2"/>
        <v>21872195.390000004</v>
      </c>
      <c r="J88" s="65">
        <f t="shared" si="2"/>
        <v>7103101.550000002</v>
      </c>
      <c r="K88" s="65">
        <f t="shared" si="2"/>
        <v>373570.64</v>
      </c>
    </row>
    <row r="89" spans="1:11" ht="12.75">
      <c r="A89" s="15" t="s">
        <v>148</v>
      </c>
      <c r="B89" s="59" t="s">
        <v>149</v>
      </c>
      <c r="C89" s="58"/>
      <c r="D89" s="27"/>
      <c r="E89" s="28"/>
      <c r="F89" s="28">
        <v>400000</v>
      </c>
      <c r="G89" s="28">
        <f t="shared" si="1"/>
        <v>400000</v>
      </c>
      <c r="H89" s="28">
        <v>400000</v>
      </c>
      <c r="I89" s="84">
        <v>400000</v>
      </c>
      <c r="J89" s="29">
        <v>0</v>
      </c>
      <c r="K89" s="33">
        <v>0</v>
      </c>
    </row>
    <row r="90" spans="1:11" ht="12.75">
      <c r="A90" s="15" t="s">
        <v>262</v>
      </c>
      <c r="B90" s="30" t="s">
        <v>263</v>
      </c>
      <c r="C90" s="31"/>
      <c r="D90" s="32"/>
      <c r="E90" s="33"/>
      <c r="F90" s="33">
        <v>800000</v>
      </c>
      <c r="G90" s="28">
        <f t="shared" si="1"/>
        <v>800000</v>
      </c>
      <c r="H90" s="33">
        <v>300000</v>
      </c>
      <c r="I90" s="85">
        <v>300000</v>
      </c>
      <c r="J90" s="33">
        <v>500000</v>
      </c>
      <c r="K90" s="33">
        <v>0</v>
      </c>
    </row>
    <row r="91" spans="1:11" ht="12.75">
      <c r="A91" s="15" t="s">
        <v>150</v>
      </c>
      <c r="B91" s="30" t="s">
        <v>151</v>
      </c>
      <c r="C91" s="31"/>
      <c r="D91" s="32"/>
      <c r="E91" s="33"/>
      <c r="F91" s="33">
        <v>30000</v>
      </c>
      <c r="G91" s="28">
        <f t="shared" si="1"/>
        <v>30000</v>
      </c>
      <c r="H91" s="33">
        <v>0</v>
      </c>
      <c r="I91" s="85">
        <v>0</v>
      </c>
      <c r="J91" s="33">
        <v>30000</v>
      </c>
      <c r="K91" s="33">
        <v>0</v>
      </c>
    </row>
    <row r="92" spans="1:11" ht="12.75">
      <c r="A92" s="15" t="s">
        <v>152</v>
      </c>
      <c r="B92" s="30" t="s">
        <v>153</v>
      </c>
      <c r="C92" s="31"/>
      <c r="D92" s="32"/>
      <c r="E92" s="33"/>
      <c r="F92" s="33">
        <v>120000</v>
      </c>
      <c r="G92" s="28">
        <f t="shared" si="1"/>
        <v>120000</v>
      </c>
      <c r="H92" s="33">
        <v>0</v>
      </c>
      <c r="I92" s="85">
        <v>0</v>
      </c>
      <c r="J92" s="33">
        <v>120000</v>
      </c>
      <c r="K92" s="33">
        <v>0</v>
      </c>
    </row>
    <row r="93" spans="1:11" ht="12.75">
      <c r="A93" s="15" t="s">
        <v>154</v>
      </c>
      <c r="B93" s="30" t="s">
        <v>155</v>
      </c>
      <c r="C93" s="31"/>
      <c r="D93" s="32"/>
      <c r="E93" s="33"/>
      <c r="F93" s="33">
        <v>40000</v>
      </c>
      <c r="G93" s="28">
        <f t="shared" si="1"/>
        <v>40000</v>
      </c>
      <c r="H93" s="33">
        <v>0</v>
      </c>
      <c r="I93" s="85">
        <v>0</v>
      </c>
      <c r="J93" s="33">
        <v>40000</v>
      </c>
      <c r="K93" s="29">
        <v>0</v>
      </c>
    </row>
    <row r="94" spans="1:11" ht="12.75">
      <c r="A94" s="15" t="s">
        <v>156</v>
      </c>
      <c r="B94" s="30" t="s">
        <v>157</v>
      </c>
      <c r="C94" s="31"/>
      <c r="D94" s="32"/>
      <c r="E94" s="33"/>
      <c r="F94" s="33">
        <v>30000</v>
      </c>
      <c r="G94" s="28">
        <f t="shared" si="1"/>
        <v>30000</v>
      </c>
      <c r="H94" s="33">
        <v>0</v>
      </c>
      <c r="I94" s="85">
        <v>0</v>
      </c>
      <c r="J94" s="33">
        <v>30000</v>
      </c>
      <c r="K94" s="29">
        <v>0</v>
      </c>
    </row>
    <row r="95" spans="1:11" ht="12.75">
      <c r="A95" s="15" t="s">
        <v>158</v>
      </c>
      <c r="B95" s="30" t="s">
        <v>159</v>
      </c>
      <c r="C95" s="31">
        <v>96000</v>
      </c>
      <c r="D95" s="32"/>
      <c r="E95" s="33">
        <v>20000</v>
      </c>
      <c r="F95" s="33">
        <v>80000</v>
      </c>
      <c r="G95" s="28">
        <f t="shared" si="1"/>
        <v>196000</v>
      </c>
      <c r="H95" s="33">
        <v>158500</v>
      </c>
      <c r="I95" s="85">
        <v>35000</v>
      </c>
      <c r="J95" s="33">
        <v>37500</v>
      </c>
      <c r="K95" s="33">
        <v>123500</v>
      </c>
    </row>
    <row r="96" spans="1:11" ht="12.75">
      <c r="A96" s="15" t="s">
        <v>160</v>
      </c>
      <c r="B96" s="30" t="s">
        <v>161</v>
      </c>
      <c r="C96" s="31"/>
      <c r="D96" s="32"/>
      <c r="E96" s="33"/>
      <c r="F96" s="33">
        <v>400000</v>
      </c>
      <c r="G96" s="28">
        <f t="shared" si="1"/>
        <v>400000</v>
      </c>
      <c r="H96" s="33">
        <v>400000</v>
      </c>
      <c r="I96" s="85">
        <v>400000</v>
      </c>
      <c r="J96" s="29">
        <v>0</v>
      </c>
      <c r="K96" s="29">
        <v>0</v>
      </c>
    </row>
    <row r="97" spans="1:11" ht="12.75">
      <c r="A97" s="15" t="s">
        <v>162</v>
      </c>
      <c r="B97" s="30" t="s">
        <v>163</v>
      </c>
      <c r="C97" s="31"/>
      <c r="D97" s="32"/>
      <c r="E97" s="33">
        <v>-20000</v>
      </c>
      <c r="F97" s="33">
        <v>20000</v>
      </c>
      <c r="G97" s="28">
        <f t="shared" si="1"/>
        <v>0</v>
      </c>
      <c r="H97" s="33">
        <v>0</v>
      </c>
      <c r="I97" s="85">
        <v>0</v>
      </c>
      <c r="J97" s="29">
        <v>0</v>
      </c>
      <c r="K97" s="29">
        <v>0</v>
      </c>
    </row>
    <row r="98" spans="1:11" ht="24">
      <c r="A98" s="15" t="s">
        <v>164</v>
      </c>
      <c r="B98" s="82" t="s">
        <v>165</v>
      </c>
      <c r="C98" s="31">
        <v>1452.24</v>
      </c>
      <c r="D98" s="32"/>
      <c r="E98" s="33"/>
      <c r="F98" s="33">
        <v>600000</v>
      </c>
      <c r="G98" s="28">
        <f t="shared" si="1"/>
        <v>601452.24</v>
      </c>
      <c r="H98" s="33">
        <v>200352.24</v>
      </c>
      <c r="I98" s="85">
        <v>200352.24</v>
      </c>
      <c r="J98" s="33">
        <v>401100</v>
      </c>
      <c r="K98" s="33">
        <v>0</v>
      </c>
    </row>
    <row r="99" spans="1:11" ht="12.75">
      <c r="A99" s="15" t="s">
        <v>166</v>
      </c>
      <c r="B99" s="30" t="s">
        <v>278</v>
      </c>
      <c r="C99" s="31"/>
      <c r="D99" s="32"/>
      <c r="E99" s="33"/>
      <c r="F99" s="33">
        <v>30000</v>
      </c>
      <c r="G99" s="28">
        <f t="shared" si="1"/>
        <v>30000</v>
      </c>
      <c r="H99" s="33">
        <v>29640</v>
      </c>
      <c r="I99" s="85">
        <v>29640</v>
      </c>
      <c r="J99" s="33">
        <v>360</v>
      </c>
      <c r="K99" s="33">
        <v>0</v>
      </c>
    </row>
    <row r="100" spans="1:11" ht="12.75">
      <c r="A100" s="15" t="s">
        <v>167</v>
      </c>
      <c r="B100" s="30" t="s">
        <v>168</v>
      </c>
      <c r="C100" s="31"/>
      <c r="D100" s="32"/>
      <c r="E100" s="33"/>
      <c r="F100" s="33">
        <v>50000</v>
      </c>
      <c r="G100" s="28">
        <f t="shared" si="1"/>
        <v>50000</v>
      </c>
      <c r="H100" s="33">
        <v>49320</v>
      </c>
      <c r="I100" s="85">
        <v>49320</v>
      </c>
      <c r="J100" s="33">
        <v>680</v>
      </c>
      <c r="K100" s="33">
        <v>0</v>
      </c>
    </row>
    <row r="101" spans="1:11" ht="12.75">
      <c r="A101" s="15" t="s">
        <v>169</v>
      </c>
      <c r="B101" s="30" t="s">
        <v>170</v>
      </c>
      <c r="C101" s="31"/>
      <c r="D101" s="32"/>
      <c r="E101" s="33"/>
      <c r="F101" s="33">
        <v>50000</v>
      </c>
      <c r="G101" s="28">
        <f t="shared" si="1"/>
        <v>50000</v>
      </c>
      <c r="H101" s="33">
        <v>49440</v>
      </c>
      <c r="I101" s="85">
        <v>49440</v>
      </c>
      <c r="J101" s="33">
        <v>560</v>
      </c>
      <c r="K101" s="33">
        <v>0</v>
      </c>
    </row>
    <row r="102" spans="1:11" ht="12.75">
      <c r="A102" s="15" t="s">
        <v>171</v>
      </c>
      <c r="B102" s="30" t="s">
        <v>172</v>
      </c>
      <c r="C102" s="31"/>
      <c r="D102" s="32"/>
      <c r="E102" s="33"/>
      <c r="F102" s="33">
        <v>20000</v>
      </c>
      <c r="G102" s="28">
        <f t="shared" si="1"/>
        <v>20000</v>
      </c>
      <c r="H102" s="33">
        <v>19680</v>
      </c>
      <c r="I102" s="85">
        <v>19680</v>
      </c>
      <c r="J102" s="33">
        <v>320</v>
      </c>
      <c r="K102" s="33">
        <v>0</v>
      </c>
    </row>
    <row r="103" spans="1:11" ht="12.75">
      <c r="A103" s="15" t="s">
        <v>173</v>
      </c>
      <c r="B103" s="30" t="s">
        <v>174</v>
      </c>
      <c r="C103" s="31"/>
      <c r="D103" s="32"/>
      <c r="E103" s="33"/>
      <c r="F103" s="33">
        <v>200000</v>
      </c>
      <c r="G103" s="28">
        <f t="shared" si="1"/>
        <v>200000</v>
      </c>
      <c r="H103" s="33">
        <v>74756.06</v>
      </c>
      <c r="I103" s="85">
        <v>0</v>
      </c>
      <c r="J103" s="33">
        <v>125243.94</v>
      </c>
      <c r="K103" s="33">
        <v>74756.06</v>
      </c>
    </row>
    <row r="104" spans="1:11" ht="12.75">
      <c r="A104" s="15" t="s">
        <v>175</v>
      </c>
      <c r="B104" s="30" t="s">
        <v>176</v>
      </c>
      <c r="C104" s="31"/>
      <c r="D104" s="32"/>
      <c r="E104" s="33"/>
      <c r="F104" s="33">
        <v>15000</v>
      </c>
      <c r="G104" s="28">
        <f t="shared" si="1"/>
        <v>15000</v>
      </c>
      <c r="H104" s="33">
        <v>0</v>
      </c>
      <c r="I104" s="85">
        <v>0</v>
      </c>
      <c r="J104" s="33">
        <v>15000</v>
      </c>
      <c r="K104" s="33">
        <v>0</v>
      </c>
    </row>
    <row r="105" spans="1:11" ht="12.75">
      <c r="A105" s="15" t="s">
        <v>177</v>
      </c>
      <c r="B105" s="30" t="s">
        <v>178</v>
      </c>
      <c r="C105" s="31"/>
      <c r="D105" s="32"/>
      <c r="E105" s="33"/>
      <c r="F105" s="33">
        <v>10000</v>
      </c>
      <c r="G105" s="28">
        <f t="shared" si="1"/>
        <v>10000</v>
      </c>
      <c r="H105" s="33">
        <v>0</v>
      </c>
      <c r="I105" s="85">
        <v>0</v>
      </c>
      <c r="J105" s="33">
        <v>10000</v>
      </c>
      <c r="K105" s="29">
        <v>0</v>
      </c>
    </row>
    <row r="106" spans="1:11" ht="12.75">
      <c r="A106" s="15" t="s">
        <v>179</v>
      </c>
      <c r="B106" s="30" t="s">
        <v>180</v>
      </c>
      <c r="C106" s="31"/>
      <c r="D106" s="32"/>
      <c r="E106" s="33"/>
      <c r="F106" s="33">
        <v>60000</v>
      </c>
      <c r="G106" s="28">
        <f t="shared" si="1"/>
        <v>60000</v>
      </c>
      <c r="H106" s="33">
        <v>0</v>
      </c>
      <c r="I106" s="85">
        <v>0</v>
      </c>
      <c r="J106" s="33">
        <v>60000</v>
      </c>
      <c r="K106" s="29">
        <v>0</v>
      </c>
    </row>
    <row r="107" spans="1:11" ht="12.75">
      <c r="A107" s="15" t="s">
        <v>181</v>
      </c>
      <c r="B107" s="30" t="s">
        <v>182</v>
      </c>
      <c r="C107" s="31"/>
      <c r="D107" s="32"/>
      <c r="E107" s="33"/>
      <c r="F107" s="33">
        <v>20000</v>
      </c>
      <c r="G107" s="28">
        <f t="shared" si="1"/>
        <v>20000</v>
      </c>
      <c r="H107" s="33">
        <v>0</v>
      </c>
      <c r="I107" s="85">
        <v>0</v>
      </c>
      <c r="J107" s="33">
        <v>20000</v>
      </c>
      <c r="K107" s="33">
        <v>0</v>
      </c>
    </row>
    <row r="108" spans="1:11" ht="12.75">
      <c r="A108" s="15" t="s">
        <v>264</v>
      </c>
      <c r="B108" s="30" t="s">
        <v>265</v>
      </c>
      <c r="C108" s="31"/>
      <c r="D108" s="32"/>
      <c r="E108" s="33"/>
      <c r="F108" s="33">
        <v>50000</v>
      </c>
      <c r="G108" s="28">
        <f t="shared" si="1"/>
        <v>50000</v>
      </c>
      <c r="H108" s="33">
        <v>0</v>
      </c>
      <c r="I108" s="85">
        <v>0</v>
      </c>
      <c r="J108" s="33">
        <v>50000</v>
      </c>
      <c r="K108" s="29">
        <v>0</v>
      </c>
    </row>
    <row r="109" spans="1:11" ht="13.5" thickBot="1">
      <c r="A109" s="41" t="s">
        <v>183</v>
      </c>
      <c r="B109" s="60" t="s">
        <v>184</v>
      </c>
      <c r="C109" s="61">
        <v>213640</v>
      </c>
      <c r="D109" s="62"/>
      <c r="E109" s="63"/>
      <c r="F109" s="63">
        <v>700000</v>
      </c>
      <c r="G109" s="21">
        <f t="shared" si="1"/>
        <v>913640</v>
      </c>
      <c r="H109" s="63">
        <v>235862.22</v>
      </c>
      <c r="I109" s="85">
        <v>106690</v>
      </c>
      <c r="J109" s="33">
        <v>677777.78</v>
      </c>
      <c r="K109" s="33">
        <v>129172.22</v>
      </c>
    </row>
    <row r="110" spans="1:11" ht="13.5" thickBot="1">
      <c r="A110" s="66"/>
      <c r="B110" s="78" t="s">
        <v>270</v>
      </c>
      <c r="C110" s="65">
        <f>SUM(C89:C109)</f>
        <v>311092.24</v>
      </c>
      <c r="D110" s="65">
        <f aca="true" t="shared" si="3" ref="D110:K110">SUM(D89:D109)</f>
        <v>0</v>
      </c>
      <c r="E110" s="65">
        <f t="shared" si="3"/>
        <v>0</v>
      </c>
      <c r="F110" s="65">
        <f t="shared" si="3"/>
        <v>3725000</v>
      </c>
      <c r="G110" s="65">
        <f t="shared" si="3"/>
        <v>4036092.24</v>
      </c>
      <c r="H110" s="65">
        <f t="shared" si="3"/>
        <v>1917550.52</v>
      </c>
      <c r="I110" s="65">
        <f t="shared" si="3"/>
        <v>1590122.24</v>
      </c>
      <c r="J110" s="65">
        <f t="shared" si="3"/>
        <v>2118541.7199999997</v>
      </c>
      <c r="K110" s="65">
        <f t="shared" si="3"/>
        <v>327428.28</v>
      </c>
    </row>
    <row r="111" spans="1:11" ht="12.75">
      <c r="A111" s="52"/>
      <c r="B111" s="53"/>
      <c r="C111" s="54"/>
      <c r="D111" s="52"/>
      <c r="E111" s="52"/>
      <c r="F111" s="52"/>
      <c r="G111" s="52"/>
      <c r="H111" s="52"/>
      <c r="I111" s="53"/>
      <c r="J111" s="55"/>
      <c r="K111" s="2"/>
    </row>
    <row r="112" spans="1:11" ht="12.75">
      <c r="A112" s="52"/>
      <c r="B112" s="53"/>
      <c r="C112" s="54"/>
      <c r="D112" s="52"/>
      <c r="E112" s="52"/>
      <c r="F112" s="52"/>
      <c r="G112" s="52"/>
      <c r="H112" s="52"/>
      <c r="I112" s="53"/>
      <c r="J112" s="2"/>
      <c r="K112" s="2"/>
    </row>
    <row r="113" spans="1:11" ht="12.75">
      <c r="A113" s="52"/>
      <c r="B113" s="53"/>
      <c r="C113" s="54"/>
      <c r="D113" s="52"/>
      <c r="E113" s="52"/>
      <c r="F113" s="52"/>
      <c r="G113" s="52"/>
      <c r="H113" s="52"/>
      <c r="I113" s="53"/>
      <c r="J113" s="2"/>
      <c r="K113" s="2"/>
    </row>
    <row r="114" spans="1:11" ht="13.5" thickBot="1">
      <c r="A114" s="52"/>
      <c r="B114" s="53"/>
      <c r="C114" s="54"/>
      <c r="D114" s="52"/>
      <c r="E114" s="52"/>
      <c r="F114" s="52"/>
      <c r="G114" s="52"/>
      <c r="H114" s="52"/>
      <c r="I114" s="53"/>
      <c r="J114" s="2"/>
      <c r="K114" s="2"/>
    </row>
    <row r="115" spans="1:11" ht="12.75">
      <c r="A115" s="92" t="s">
        <v>2</v>
      </c>
      <c r="B115" s="103" t="s">
        <v>3</v>
      </c>
      <c r="C115" s="97" t="s">
        <v>4</v>
      </c>
      <c r="D115" s="92" t="s">
        <v>4</v>
      </c>
      <c r="E115" s="99" t="s">
        <v>6</v>
      </c>
      <c r="F115" s="92" t="s">
        <v>7</v>
      </c>
      <c r="G115" s="92" t="s">
        <v>8</v>
      </c>
      <c r="H115" s="92" t="s">
        <v>252</v>
      </c>
      <c r="I115" s="101" t="s">
        <v>11</v>
      </c>
      <c r="J115" s="92" t="s">
        <v>281</v>
      </c>
      <c r="K115" s="92" t="s">
        <v>282</v>
      </c>
    </row>
    <row r="116" spans="1:11" ht="12.75">
      <c r="A116" s="93"/>
      <c r="B116" s="104"/>
      <c r="C116" s="98"/>
      <c r="D116" s="93"/>
      <c r="E116" s="100"/>
      <c r="F116" s="93"/>
      <c r="G116" s="93"/>
      <c r="H116" s="93"/>
      <c r="I116" s="102"/>
      <c r="J116" s="93"/>
      <c r="K116" s="93"/>
    </row>
    <row r="117" spans="1:11" ht="13.5" thickBot="1">
      <c r="A117" s="22"/>
      <c r="B117" s="67"/>
      <c r="C117" s="23" t="s">
        <v>254</v>
      </c>
      <c r="D117" s="22" t="s">
        <v>5</v>
      </c>
      <c r="E117" s="56" t="s">
        <v>4</v>
      </c>
      <c r="F117" s="22">
        <v>2018</v>
      </c>
      <c r="G117" s="22" t="s">
        <v>4</v>
      </c>
      <c r="H117" s="22" t="s">
        <v>10</v>
      </c>
      <c r="I117" s="87" t="s">
        <v>10</v>
      </c>
      <c r="J117" s="22"/>
      <c r="K117" s="22"/>
    </row>
    <row r="118" spans="1:11" ht="12.75">
      <c r="A118" s="15" t="s">
        <v>185</v>
      </c>
      <c r="B118" s="59" t="s">
        <v>186</v>
      </c>
      <c r="C118" s="58"/>
      <c r="D118" s="28"/>
      <c r="E118" s="68"/>
      <c r="F118" s="28">
        <v>50000</v>
      </c>
      <c r="G118" s="28">
        <f>D118+E118+F118+C118</f>
        <v>50000</v>
      </c>
      <c r="H118" s="28">
        <v>15453</v>
      </c>
      <c r="I118" s="84">
        <v>0</v>
      </c>
      <c r="J118" s="28">
        <v>34547</v>
      </c>
      <c r="K118" s="28">
        <v>15453</v>
      </c>
    </row>
    <row r="119" spans="1:11" ht="12.75">
      <c r="A119" s="15" t="s">
        <v>187</v>
      </c>
      <c r="B119" s="59" t="s">
        <v>188</v>
      </c>
      <c r="C119" s="58"/>
      <c r="D119" s="28"/>
      <c r="E119" s="68">
        <v>-1700</v>
      </c>
      <c r="F119" s="28">
        <v>1700</v>
      </c>
      <c r="G119" s="28">
        <f>D119+E119+F119+C119</f>
        <v>0</v>
      </c>
      <c r="H119" s="28">
        <v>0</v>
      </c>
      <c r="I119" s="84">
        <v>0</v>
      </c>
      <c r="J119" s="33"/>
      <c r="K119" s="33">
        <v>0</v>
      </c>
    </row>
    <row r="120" spans="1:11" ht="12.75">
      <c r="A120" s="15" t="s">
        <v>189</v>
      </c>
      <c r="B120" s="30" t="s">
        <v>190</v>
      </c>
      <c r="C120" s="31"/>
      <c r="D120" s="33"/>
      <c r="E120" s="69">
        <v>31700</v>
      </c>
      <c r="F120" s="33">
        <v>30000</v>
      </c>
      <c r="G120" s="28">
        <f aca="true" t="shared" si="4" ref="G120:G153">D120+E120+F120+C120</f>
        <v>61700</v>
      </c>
      <c r="H120" s="28">
        <v>60840</v>
      </c>
      <c r="I120" s="84">
        <v>60840</v>
      </c>
      <c r="J120" s="33">
        <v>860</v>
      </c>
      <c r="K120" s="33"/>
    </row>
    <row r="121" spans="1:11" ht="12.75">
      <c r="A121" s="15" t="s">
        <v>191</v>
      </c>
      <c r="B121" s="30" t="s">
        <v>266</v>
      </c>
      <c r="C121" s="31"/>
      <c r="D121" s="33"/>
      <c r="E121" s="69">
        <v>-10000</v>
      </c>
      <c r="F121" s="33">
        <v>10000</v>
      </c>
      <c r="G121" s="28">
        <f t="shared" si="4"/>
        <v>0</v>
      </c>
      <c r="H121" s="28">
        <v>0</v>
      </c>
      <c r="I121" s="84">
        <v>0</v>
      </c>
      <c r="J121" s="29">
        <v>0</v>
      </c>
      <c r="K121" s="33">
        <v>0</v>
      </c>
    </row>
    <row r="122" spans="1:11" ht="12.75">
      <c r="A122" s="15" t="s">
        <v>192</v>
      </c>
      <c r="B122" s="30" t="s">
        <v>193</v>
      </c>
      <c r="C122" s="31"/>
      <c r="D122" s="33"/>
      <c r="E122" s="69">
        <v>-10000</v>
      </c>
      <c r="F122" s="33">
        <v>10000</v>
      </c>
      <c r="G122" s="28">
        <f t="shared" si="4"/>
        <v>0</v>
      </c>
      <c r="H122" s="28">
        <v>0</v>
      </c>
      <c r="I122" s="84">
        <v>0</v>
      </c>
      <c r="J122" s="29">
        <v>0</v>
      </c>
      <c r="K122" s="33">
        <v>0</v>
      </c>
    </row>
    <row r="123" spans="1:11" ht="12.75">
      <c r="A123" s="15" t="s">
        <v>194</v>
      </c>
      <c r="B123" s="30" t="s">
        <v>195</v>
      </c>
      <c r="C123" s="31"/>
      <c r="D123" s="33"/>
      <c r="E123" s="69">
        <v>40000</v>
      </c>
      <c r="F123" s="33">
        <v>10000</v>
      </c>
      <c r="G123" s="28">
        <f t="shared" si="4"/>
        <v>50000</v>
      </c>
      <c r="H123" s="28">
        <v>0</v>
      </c>
      <c r="I123" s="84">
        <v>0</v>
      </c>
      <c r="J123" s="28">
        <v>50000</v>
      </c>
      <c r="K123" s="33">
        <v>0</v>
      </c>
    </row>
    <row r="124" spans="1:11" ht="12.75">
      <c r="A124" s="15" t="s">
        <v>196</v>
      </c>
      <c r="B124" s="30" t="s">
        <v>197</v>
      </c>
      <c r="C124" s="31"/>
      <c r="D124" s="33"/>
      <c r="E124" s="69">
        <v>-10000</v>
      </c>
      <c r="F124" s="33">
        <v>10000</v>
      </c>
      <c r="G124" s="28">
        <f t="shared" si="4"/>
        <v>0</v>
      </c>
      <c r="H124" s="28">
        <v>0</v>
      </c>
      <c r="I124" s="84">
        <v>0</v>
      </c>
      <c r="J124" s="29">
        <v>0</v>
      </c>
      <c r="K124" s="33">
        <v>0</v>
      </c>
    </row>
    <row r="125" spans="1:11" ht="12.75">
      <c r="A125" s="15" t="s">
        <v>198</v>
      </c>
      <c r="B125" s="30" t="s">
        <v>199</v>
      </c>
      <c r="C125" s="31">
        <v>89936.4</v>
      </c>
      <c r="D125" s="33"/>
      <c r="E125" s="69"/>
      <c r="F125" s="33">
        <v>1440000</v>
      </c>
      <c r="G125" s="28">
        <f t="shared" si="4"/>
        <v>1529936.4</v>
      </c>
      <c r="H125" s="33">
        <v>412884.48</v>
      </c>
      <c r="I125" s="85">
        <v>299539.43</v>
      </c>
      <c r="J125" s="28">
        <v>1117051.92</v>
      </c>
      <c r="K125" s="33">
        <v>113345.05</v>
      </c>
    </row>
    <row r="126" spans="1:11" ht="12.75">
      <c r="A126" s="15" t="s">
        <v>200</v>
      </c>
      <c r="B126" s="30" t="s">
        <v>201</v>
      </c>
      <c r="C126" s="31"/>
      <c r="D126" s="33"/>
      <c r="E126" s="69">
        <v>-10000</v>
      </c>
      <c r="F126" s="33">
        <v>10000</v>
      </c>
      <c r="G126" s="28">
        <f t="shared" si="4"/>
        <v>0</v>
      </c>
      <c r="H126" s="33">
        <v>0</v>
      </c>
      <c r="I126" s="85">
        <v>0</v>
      </c>
      <c r="J126" s="29">
        <v>0</v>
      </c>
      <c r="K126" s="33">
        <v>0</v>
      </c>
    </row>
    <row r="127" spans="1:11" ht="12.75">
      <c r="A127" s="15" t="s">
        <v>202</v>
      </c>
      <c r="B127" s="30" t="s">
        <v>203</v>
      </c>
      <c r="C127" s="31"/>
      <c r="D127" s="33"/>
      <c r="E127" s="69">
        <v>-20000</v>
      </c>
      <c r="F127" s="33">
        <v>20000</v>
      </c>
      <c r="G127" s="28">
        <f t="shared" si="4"/>
        <v>0</v>
      </c>
      <c r="H127" s="33">
        <v>0</v>
      </c>
      <c r="I127" s="85">
        <v>0</v>
      </c>
      <c r="J127" s="29">
        <v>0</v>
      </c>
      <c r="K127" s="33">
        <v>0</v>
      </c>
    </row>
    <row r="128" spans="1:11" ht="12.75">
      <c r="A128" s="15" t="s">
        <v>204</v>
      </c>
      <c r="B128" s="30" t="s">
        <v>205</v>
      </c>
      <c r="C128" s="31"/>
      <c r="D128" s="33"/>
      <c r="E128" s="69">
        <v>-200000</v>
      </c>
      <c r="F128" s="33">
        <v>200000</v>
      </c>
      <c r="G128" s="28">
        <f t="shared" si="4"/>
        <v>0</v>
      </c>
      <c r="H128" s="33">
        <v>0</v>
      </c>
      <c r="I128" s="85">
        <v>0</v>
      </c>
      <c r="J128" s="29">
        <v>0</v>
      </c>
      <c r="K128" s="33">
        <v>0</v>
      </c>
    </row>
    <row r="129" spans="1:11" ht="12.75">
      <c r="A129" s="15" t="s">
        <v>206</v>
      </c>
      <c r="B129" s="30" t="s">
        <v>207</v>
      </c>
      <c r="C129" s="31"/>
      <c r="D129" s="33"/>
      <c r="E129" s="69">
        <v>-10000</v>
      </c>
      <c r="F129" s="33">
        <v>10000</v>
      </c>
      <c r="G129" s="28">
        <f t="shared" si="4"/>
        <v>0</v>
      </c>
      <c r="H129" s="33">
        <v>0</v>
      </c>
      <c r="I129" s="85">
        <v>0</v>
      </c>
      <c r="J129" s="29">
        <v>0</v>
      </c>
      <c r="K129" s="33">
        <v>0</v>
      </c>
    </row>
    <row r="130" spans="1:11" ht="12.75">
      <c r="A130" s="15" t="s">
        <v>208</v>
      </c>
      <c r="B130" s="30" t="s">
        <v>209</v>
      </c>
      <c r="C130" s="31"/>
      <c r="D130" s="33"/>
      <c r="E130" s="69"/>
      <c r="F130" s="33">
        <v>5000</v>
      </c>
      <c r="G130" s="28">
        <f t="shared" si="4"/>
        <v>5000</v>
      </c>
      <c r="H130" s="33">
        <v>0</v>
      </c>
      <c r="I130" s="85">
        <v>0</v>
      </c>
      <c r="J130" s="29">
        <v>5000</v>
      </c>
      <c r="K130" s="33">
        <v>0</v>
      </c>
    </row>
    <row r="131" spans="1:11" ht="12.75">
      <c r="A131" s="44" t="s">
        <v>210</v>
      </c>
      <c r="B131" s="59" t="s">
        <v>211</v>
      </c>
      <c r="C131" s="58">
        <v>5321.54</v>
      </c>
      <c r="D131" s="33"/>
      <c r="E131" s="69"/>
      <c r="F131" s="33">
        <v>200000</v>
      </c>
      <c r="G131" s="28">
        <f t="shared" si="4"/>
        <v>205321.54</v>
      </c>
      <c r="H131" s="33">
        <v>5321.54</v>
      </c>
      <c r="I131" s="85">
        <v>0</v>
      </c>
      <c r="J131" s="29">
        <v>200000</v>
      </c>
      <c r="K131" s="29">
        <v>5321.54</v>
      </c>
    </row>
    <row r="132" spans="1:11" ht="12.75">
      <c r="A132" s="15" t="s">
        <v>212</v>
      </c>
      <c r="B132" s="30" t="s">
        <v>213</v>
      </c>
      <c r="C132" s="31">
        <v>1030924.44</v>
      </c>
      <c r="D132" s="33"/>
      <c r="E132" s="69">
        <v>200000</v>
      </c>
      <c r="F132" s="33">
        <v>5000000</v>
      </c>
      <c r="G132" s="28">
        <v>6230924.44</v>
      </c>
      <c r="H132" s="33">
        <v>6001684.2</v>
      </c>
      <c r="I132" s="85">
        <v>4145968.08</v>
      </c>
      <c r="J132" s="29">
        <v>229240.24</v>
      </c>
      <c r="K132" s="29">
        <v>1855716.12</v>
      </c>
    </row>
    <row r="133" spans="1:11" ht="12.75">
      <c r="A133" s="15" t="s">
        <v>214</v>
      </c>
      <c r="B133" s="30" t="s">
        <v>215</v>
      </c>
      <c r="C133" s="31"/>
      <c r="D133" s="33"/>
      <c r="E133" s="69"/>
      <c r="F133" s="33">
        <v>10000</v>
      </c>
      <c r="G133" s="28">
        <f t="shared" si="4"/>
        <v>10000</v>
      </c>
      <c r="H133" s="33">
        <v>0</v>
      </c>
      <c r="I133" s="85">
        <v>0</v>
      </c>
      <c r="J133" s="29">
        <v>10000</v>
      </c>
      <c r="K133" s="29">
        <v>0</v>
      </c>
    </row>
    <row r="134" spans="1:11" ht="12.75">
      <c r="A134" s="15" t="s">
        <v>216</v>
      </c>
      <c r="B134" s="30" t="s">
        <v>217</v>
      </c>
      <c r="C134" s="31"/>
      <c r="D134" s="33"/>
      <c r="E134" s="69"/>
      <c r="F134" s="33">
        <v>6000</v>
      </c>
      <c r="G134" s="28">
        <f t="shared" si="4"/>
        <v>6000</v>
      </c>
      <c r="H134" s="33">
        <v>0</v>
      </c>
      <c r="I134" s="85">
        <v>0</v>
      </c>
      <c r="J134" s="29">
        <v>6000</v>
      </c>
      <c r="K134" s="29"/>
    </row>
    <row r="135" spans="1:11" ht="12.75">
      <c r="A135" s="15" t="s">
        <v>218</v>
      </c>
      <c r="B135" s="30" t="s">
        <v>219</v>
      </c>
      <c r="C135" s="31"/>
      <c r="D135" s="33"/>
      <c r="E135" s="69"/>
      <c r="F135" s="33">
        <v>5000</v>
      </c>
      <c r="G135" s="28">
        <f t="shared" si="4"/>
        <v>5000</v>
      </c>
      <c r="H135" s="33">
        <v>0</v>
      </c>
      <c r="I135" s="85">
        <v>0</v>
      </c>
      <c r="J135" s="29">
        <v>5000</v>
      </c>
      <c r="K135" s="29"/>
    </row>
    <row r="136" spans="1:11" ht="12.75">
      <c r="A136" s="70" t="s">
        <v>220</v>
      </c>
      <c r="B136" s="71" t="s">
        <v>221</v>
      </c>
      <c r="C136" s="26"/>
      <c r="D136" s="33"/>
      <c r="E136" s="69"/>
      <c r="F136" s="33">
        <v>1000</v>
      </c>
      <c r="G136" s="28">
        <f t="shared" si="4"/>
        <v>1000</v>
      </c>
      <c r="H136" s="33">
        <v>0</v>
      </c>
      <c r="I136" s="85">
        <v>0</v>
      </c>
      <c r="J136" s="29">
        <v>1000</v>
      </c>
      <c r="K136" s="29"/>
    </row>
    <row r="137" spans="1:11" ht="12.75">
      <c r="A137" s="15" t="s">
        <v>222</v>
      </c>
      <c r="B137" s="30" t="s">
        <v>223</v>
      </c>
      <c r="C137" s="31">
        <v>41614.94</v>
      </c>
      <c r="D137" s="33"/>
      <c r="E137" s="69"/>
      <c r="F137" s="33">
        <v>200000</v>
      </c>
      <c r="G137" s="28">
        <f t="shared" si="4"/>
        <v>241614.94</v>
      </c>
      <c r="H137" s="33">
        <v>239470.94</v>
      </c>
      <c r="I137" s="85">
        <v>197856</v>
      </c>
      <c r="J137" s="29">
        <v>2144</v>
      </c>
      <c r="K137" s="29">
        <v>41614.94</v>
      </c>
    </row>
    <row r="138" spans="1:11" ht="12.75">
      <c r="A138" s="15" t="s">
        <v>224</v>
      </c>
      <c r="B138" s="30" t="s">
        <v>225</v>
      </c>
      <c r="C138" s="31"/>
      <c r="D138" s="33"/>
      <c r="E138" s="69"/>
      <c r="F138" s="33">
        <v>11000000</v>
      </c>
      <c r="G138" s="28">
        <f t="shared" si="4"/>
        <v>11000000</v>
      </c>
      <c r="H138" s="33">
        <v>11000000</v>
      </c>
      <c r="I138" s="85">
        <v>11000000</v>
      </c>
      <c r="J138" s="29">
        <v>0</v>
      </c>
      <c r="K138" s="29"/>
    </row>
    <row r="139" spans="1:11" ht="12.75">
      <c r="A139" s="15" t="s">
        <v>226</v>
      </c>
      <c r="B139" s="34" t="s">
        <v>225</v>
      </c>
      <c r="C139" s="35"/>
      <c r="D139" s="33"/>
      <c r="E139" s="69"/>
      <c r="F139" s="33">
        <v>1700000</v>
      </c>
      <c r="G139" s="28">
        <f t="shared" si="4"/>
        <v>1700000</v>
      </c>
      <c r="H139" s="28">
        <v>1700000</v>
      </c>
      <c r="I139" s="84">
        <v>1700000</v>
      </c>
      <c r="J139" s="29">
        <v>0</v>
      </c>
      <c r="K139" s="29"/>
    </row>
    <row r="140" spans="1:11" ht="13.5" thickBot="1">
      <c r="A140" s="15" t="s">
        <v>227</v>
      </c>
      <c r="B140" s="60" t="s">
        <v>223</v>
      </c>
      <c r="C140" s="61"/>
      <c r="D140" s="63"/>
      <c r="E140" s="72"/>
      <c r="F140" s="63">
        <v>30000</v>
      </c>
      <c r="G140" s="21">
        <f t="shared" si="4"/>
        <v>30000</v>
      </c>
      <c r="H140" s="63">
        <v>29700</v>
      </c>
      <c r="I140" s="88">
        <v>29700</v>
      </c>
      <c r="J140" s="39">
        <v>300</v>
      </c>
      <c r="K140" s="33"/>
    </row>
    <row r="141" spans="1:11" ht="13.5" thickBot="1">
      <c r="A141" s="64"/>
      <c r="B141" s="78" t="s">
        <v>271</v>
      </c>
      <c r="C141" s="65">
        <f>SUM(C118:C140)</f>
        <v>1167797.3199999998</v>
      </c>
      <c r="D141" s="65">
        <f aca="true" t="shared" si="5" ref="D141:K141">SUM(D118:D140)</f>
        <v>0</v>
      </c>
      <c r="E141" s="65">
        <f t="shared" si="5"/>
        <v>0</v>
      </c>
      <c r="F141" s="65">
        <f t="shared" si="5"/>
        <v>19958700</v>
      </c>
      <c r="G141" s="65">
        <f t="shared" si="5"/>
        <v>21126497.32</v>
      </c>
      <c r="H141" s="65">
        <f t="shared" si="5"/>
        <v>19465354.16</v>
      </c>
      <c r="I141" s="65">
        <f t="shared" si="5"/>
        <v>17433903.509999998</v>
      </c>
      <c r="J141" s="65">
        <f t="shared" si="5"/>
        <v>1661143.16</v>
      </c>
      <c r="K141" s="65">
        <f t="shared" si="5"/>
        <v>2031450.6500000001</v>
      </c>
    </row>
    <row r="142" spans="1:11" ht="12.75">
      <c r="A142" s="15" t="s">
        <v>228</v>
      </c>
      <c r="B142" s="59" t="s">
        <v>229</v>
      </c>
      <c r="C142" s="58"/>
      <c r="D142" s="28"/>
      <c r="E142" s="68"/>
      <c r="F142" s="28">
        <v>10000</v>
      </c>
      <c r="G142" s="28">
        <f t="shared" si="4"/>
        <v>10000</v>
      </c>
      <c r="H142" s="28">
        <v>0</v>
      </c>
      <c r="I142" s="84">
        <v>0</v>
      </c>
      <c r="J142" s="33">
        <v>10000</v>
      </c>
      <c r="K142" s="33"/>
    </row>
    <row r="143" spans="1:11" ht="12.75">
      <c r="A143" s="15" t="s">
        <v>230</v>
      </c>
      <c r="B143" s="30" t="s">
        <v>231</v>
      </c>
      <c r="C143" s="31"/>
      <c r="D143" s="33"/>
      <c r="E143" s="69"/>
      <c r="F143" s="33">
        <v>20000</v>
      </c>
      <c r="G143" s="28">
        <f t="shared" si="4"/>
        <v>20000</v>
      </c>
      <c r="H143" s="28">
        <v>0</v>
      </c>
      <c r="I143" s="84">
        <v>0</v>
      </c>
      <c r="J143" s="33">
        <v>20000</v>
      </c>
      <c r="K143" s="33">
        <v>0</v>
      </c>
    </row>
    <row r="144" spans="1:11" ht="12.75">
      <c r="A144" s="15" t="s">
        <v>232</v>
      </c>
      <c r="B144" s="30" t="s">
        <v>233</v>
      </c>
      <c r="C144" s="31">
        <v>4019879.02</v>
      </c>
      <c r="D144" s="33"/>
      <c r="E144" s="69"/>
      <c r="F144" s="33">
        <v>30000</v>
      </c>
      <c r="G144" s="28">
        <f t="shared" si="4"/>
        <v>4049879.02</v>
      </c>
      <c r="H144" s="33">
        <v>4019879.02</v>
      </c>
      <c r="I144" s="85">
        <v>1490337.85</v>
      </c>
      <c r="J144" s="32">
        <v>30000</v>
      </c>
      <c r="K144" s="33">
        <v>2529541.17</v>
      </c>
    </row>
    <row r="145" spans="1:11" ht="12.75">
      <c r="A145" s="15" t="s">
        <v>234</v>
      </c>
      <c r="B145" s="30" t="s">
        <v>235</v>
      </c>
      <c r="C145" s="31"/>
      <c r="D145" s="33"/>
      <c r="E145" s="69"/>
      <c r="F145" s="33">
        <v>30000</v>
      </c>
      <c r="G145" s="28">
        <f t="shared" si="4"/>
        <v>30000</v>
      </c>
      <c r="H145" s="33">
        <v>13970</v>
      </c>
      <c r="I145" s="85">
        <v>13970</v>
      </c>
      <c r="J145" s="33">
        <v>16030</v>
      </c>
      <c r="K145" s="33">
        <v>0</v>
      </c>
    </row>
    <row r="146" spans="1:11" ht="12.75">
      <c r="A146" s="15" t="s">
        <v>236</v>
      </c>
      <c r="B146" s="30" t="s">
        <v>237</v>
      </c>
      <c r="C146" s="31"/>
      <c r="D146" s="33"/>
      <c r="E146" s="69"/>
      <c r="F146" s="33">
        <v>50000</v>
      </c>
      <c r="G146" s="28">
        <f t="shared" si="4"/>
        <v>50000</v>
      </c>
      <c r="H146" s="33">
        <v>0</v>
      </c>
      <c r="I146" s="85">
        <v>0</v>
      </c>
      <c r="J146" s="33">
        <v>50000</v>
      </c>
      <c r="K146" s="33">
        <v>0</v>
      </c>
    </row>
    <row r="147" spans="1:11" ht="12.75">
      <c r="A147" s="15" t="s">
        <v>238</v>
      </c>
      <c r="B147" s="30" t="s">
        <v>239</v>
      </c>
      <c r="C147" s="31"/>
      <c r="D147" s="33"/>
      <c r="E147" s="69"/>
      <c r="F147" s="33">
        <v>43799.6</v>
      </c>
      <c r="G147" s="28">
        <f t="shared" si="4"/>
        <v>43799.6</v>
      </c>
      <c r="H147" s="33">
        <v>0</v>
      </c>
      <c r="I147" s="85">
        <v>0</v>
      </c>
      <c r="J147" s="33">
        <v>43799.6</v>
      </c>
      <c r="K147" s="33">
        <v>0</v>
      </c>
    </row>
    <row r="148" spans="1:11" ht="12.75">
      <c r="A148" s="41" t="s">
        <v>240</v>
      </c>
      <c r="B148" s="60" t="s">
        <v>241</v>
      </c>
      <c r="C148" s="61"/>
      <c r="D148" s="33"/>
      <c r="E148" s="69"/>
      <c r="F148" s="33">
        <v>200000</v>
      </c>
      <c r="G148" s="28">
        <f t="shared" si="4"/>
        <v>200000</v>
      </c>
      <c r="H148" s="33">
        <v>200000</v>
      </c>
      <c r="I148" s="85">
        <v>200000</v>
      </c>
      <c r="J148" s="29">
        <v>0</v>
      </c>
      <c r="K148" s="33">
        <v>0</v>
      </c>
    </row>
    <row r="149" spans="1:11" ht="24">
      <c r="A149" s="41" t="s">
        <v>277</v>
      </c>
      <c r="B149" s="80" t="s">
        <v>276</v>
      </c>
      <c r="C149" s="61">
        <v>1000000</v>
      </c>
      <c r="D149" s="33"/>
      <c r="E149" s="69"/>
      <c r="F149" s="33">
        <v>1000000</v>
      </c>
      <c r="G149" s="28">
        <f t="shared" si="4"/>
        <v>2000000</v>
      </c>
      <c r="H149" s="33">
        <v>1000000</v>
      </c>
      <c r="I149" s="85">
        <v>2000000</v>
      </c>
      <c r="J149" s="29">
        <v>0</v>
      </c>
      <c r="K149" s="33">
        <v>0</v>
      </c>
    </row>
    <row r="150" spans="1:11" ht="12.75">
      <c r="A150" s="41" t="s">
        <v>242</v>
      </c>
      <c r="B150" s="60" t="s">
        <v>243</v>
      </c>
      <c r="C150" s="61"/>
      <c r="D150" s="33"/>
      <c r="E150" s="69"/>
      <c r="F150" s="33">
        <v>0</v>
      </c>
      <c r="G150" s="33">
        <v>0</v>
      </c>
      <c r="H150" s="33">
        <v>0</v>
      </c>
      <c r="I150" s="85">
        <v>0</v>
      </c>
      <c r="J150" s="29">
        <v>0</v>
      </c>
      <c r="K150" s="33">
        <v>0</v>
      </c>
    </row>
    <row r="151" spans="1:11" ht="12.75">
      <c r="A151" s="73"/>
      <c r="B151" s="36" t="s">
        <v>244</v>
      </c>
      <c r="C151" s="37">
        <v>918000</v>
      </c>
      <c r="D151" s="33"/>
      <c r="E151" s="69"/>
      <c r="F151" s="33">
        <v>439440.4</v>
      </c>
      <c r="G151" s="74">
        <f>SUM(C151:F151)</f>
        <v>1357440.4</v>
      </c>
      <c r="H151" s="33">
        <v>1357440.4</v>
      </c>
      <c r="I151" s="85">
        <v>0</v>
      </c>
      <c r="J151" s="29">
        <v>0</v>
      </c>
      <c r="K151" s="33">
        <v>1357440.4</v>
      </c>
    </row>
    <row r="152" spans="1:11" ht="12" customHeight="1">
      <c r="A152" s="15" t="s">
        <v>245</v>
      </c>
      <c r="B152" s="30" t="s">
        <v>246</v>
      </c>
      <c r="C152" s="31"/>
      <c r="D152" s="33"/>
      <c r="E152" s="69"/>
      <c r="F152" s="33">
        <v>15870000</v>
      </c>
      <c r="G152" s="28">
        <f t="shared" si="4"/>
        <v>15870000</v>
      </c>
      <c r="H152" s="33">
        <v>15870000</v>
      </c>
      <c r="I152" s="85">
        <v>15870000</v>
      </c>
      <c r="J152" s="29">
        <v>0</v>
      </c>
      <c r="K152" s="29">
        <v>0</v>
      </c>
    </row>
    <row r="153" spans="1:11" ht="24.75" thickBot="1">
      <c r="A153" s="44" t="s">
        <v>247</v>
      </c>
      <c r="B153" s="81" t="s">
        <v>248</v>
      </c>
      <c r="C153" s="37"/>
      <c r="D153" s="63"/>
      <c r="E153" s="72"/>
      <c r="F153" s="63">
        <v>5000</v>
      </c>
      <c r="G153" s="21">
        <f t="shared" si="4"/>
        <v>5000</v>
      </c>
      <c r="H153" s="63">
        <v>0</v>
      </c>
      <c r="I153" s="88">
        <v>0</v>
      </c>
      <c r="J153" s="33">
        <v>5000</v>
      </c>
      <c r="K153" s="33">
        <v>0</v>
      </c>
    </row>
    <row r="154" spans="1:11" ht="13.5" thickBot="1">
      <c r="A154" s="20"/>
      <c r="B154" s="78" t="s">
        <v>272</v>
      </c>
      <c r="C154" s="65">
        <f aca="true" t="shared" si="6" ref="C154:K154">SUM(C142:C153)</f>
        <v>5937879.02</v>
      </c>
      <c r="D154" s="65">
        <f t="shared" si="6"/>
        <v>0</v>
      </c>
      <c r="E154" s="65">
        <f t="shared" si="6"/>
        <v>0</v>
      </c>
      <c r="F154" s="65">
        <f t="shared" si="6"/>
        <v>17698240</v>
      </c>
      <c r="G154" s="65">
        <f t="shared" si="6"/>
        <v>23636119.02</v>
      </c>
      <c r="H154" s="65">
        <v>23461289.42</v>
      </c>
      <c r="I154" s="65">
        <f>SUM(I143:I153)</f>
        <v>19574307.85</v>
      </c>
      <c r="J154" s="65">
        <f t="shared" si="6"/>
        <v>174829.6</v>
      </c>
      <c r="K154" s="65">
        <f t="shared" si="6"/>
        <v>3886981.57</v>
      </c>
    </row>
    <row r="155" spans="1:11" ht="13.5" thickBot="1">
      <c r="A155" s="47" t="s">
        <v>249</v>
      </c>
      <c r="B155" s="36" t="s">
        <v>250</v>
      </c>
      <c r="C155" s="37"/>
      <c r="D155" s="21"/>
      <c r="E155" s="75"/>
      <c r="F155" s="21">
        <v>6014536.2</v>
      </c>
      <c r="G155" s="21">
        <v>33167400.43</v>
      </c>
      <c r="H155" s="21">
        <v>33167400.43</v>
      </c>
      <c r="I155" s="89">
        <v>33167400.43</v>
      </c>
      <c r="J155" s="29">
        <v>0</v>
      </c>
      <c r="K155" s="29">
        <v>0</v>
      </c>
    </row>
    <row r="156" spans="1:11" ht="13.5" thickBot="1">
      <c r="A156" s="22"/>
      <c r="B156" s="78" t="s">
        <v>273</v>
      </c>
      <c r="C156" s="65">
        <f>SUM(C155)</f>
        <v>0</v>
      </c>
      <c r="D156" s="65">
        <f aca="true" t="shared" si="7" ref="D156:K156">SUM(D155)</f>
        <v>0</v>
      </c>
      <c r="E156" s="65">
        <f t="shared" si="7"/>
        <v>0</v>
      </c>
      <c r="F156" s="65">
        <f t="shared" si="7"/>
        <v>6014536.2</v>
      </c>
      <c r="G156" s="65">
        <f t="shared" si="7"/>
        <v>33167400.43</v>
      </c>
      <c r="H156" s="65">
        <f t="shared" si="7"/>
        <v>33167400.43</v>
      </c>
      <c r="I156" s="65">
        <f t="shared" si="7"/>
        <v>33167400.43</v>
      </c>
      <c r="J156" s="65">
        <f t="shared" si="7"/>
        <v>0</v>
      </c>
      <c r="K156" s="65">
        <f t="shared" si="7"/>
        <v>0</v>
      </c>
    </row>
    <row r="157" spans="1:11" ht="21.75" customHeight="1" thickBot="1">
      <c r="A157" s="76"/>
      <c r="B157" s="79" t="s">
        <v>251</v>
      </c>
      <c r="C157" s="77">
        <f>C156+C154+C141+C110+C88</f>
        <v>7551487.36</v>
      </c>
      <c r="D157" s="77">
        <v>27152864.23</v>
      </c>
      <c r="E157" s="77"/>
      <c r="F157" s="77">
        <f>F156+F154+F141+F110+F88</f>
        <v>76610625</v>
      </c>
      <c r="G157" s="77">
        <f>G156+G154+G141+G110+G88</f>
        <v>111314976.59</v>
      </c>
      <c r="H157" s="77">
        <f>H156+H154+H141+H110+H88</f>
        <v>100257360.56</v>
      </c>
      <c r="I157" s="90">
        <f>I156+I154+I141+I110+I88</f>
        <v>93637929.41999999</v>
      </c>
      <c r="J157" s="77">
        <f>J156+J154+J141+J110+J88</f>
        <v>11057616.030000001</v>
      </c>
      <c r="K157" s="77">
        <v>6619431.14</v>
      </c>
    </row>
  </sheetData>
  <sheetProtection/>
  <mergeCells count="33">
    <mergeCell ref="A115:A116"/>
    <mergeCell ref="C115:C116"/>
    <mergeCell ref="F115:F116"/>
    <mergeCell ref="I115:I116"/>
    <mergeCell ref="I9:I10"/>
    <mergeCell ref="B115:B116"/>
    <mergeCell ref="D115:D116"/>
    <mergeCell ref="E115:E116"/>
    <mergeCell ref="I57:I58"/>
    <mergeCell ref="H115:H116"/>
    <mergeCell ref="G57:G58"/>
    <mergeCell ref="C57:C58"/>
    <mergeCell ref="B57:B58"/>
    <mergeCell ref="B9:B10"/>
    <mergeCell ref="D9:D10"/>
    <mergeCell ref="F9:F10"/>
    <mergeCell ref="G9:G10"/>
    <mergeCell ref="G115:G116"/>
    <mergeCell ref="D57:D58"/>
    <mergeCell ref="E57:E58"/>
    <mergeCell ref="H57:H58"/>
    <mergeCell ref="A57:A58"/>
    <mergeCell ref="H9:H10"/>
    <mergeCell ref="A9:A10"/>
    <mergeCell ref="E9:E10"/>
    <mergeCell ref="C9:C10"/>
    <mergeCell ref="F57:F58"/>
    <mergeCell ref="K57:K58"/>
    <mergeCell ref="J57:J58"/>
    <mergeCell ref="J115:J116"/>
    <mergeCell ref="K115:K116"/>
    <mergeCell ref="K9:K11"/>
    <mergeCell ref="J9:J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94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4"/>
  <sheetViews>
    <sheetView zoomScalePageLayoutView="0" workbookViewId="0" topLeftCell="B1">
      <selection activeCell="B1" sqref="B1:J14"/>
    </sheetView>
  </sheetViews>
  <sheetFormatPr defaultColWidth="11.421875" defaultRowHeight="12.75"/>
  <cols>
    <col min="4" max="4" width="37.140625" style="0" customWidth="1"/>
    <col min="5" max="5" width="14.7109375" style="0" customWidth="1"/>
    <col min="6" max="6" width="24.00390625" style="0" customWidth="1"/>
    <col min="7" max="7" width="18.140625" style="0" customWidth="1"/>
    <col min="8" max="8" width="16.7109375" style="0" customWidth="1"/>
    <col min="9" max="9" width="18.8515625" style="0" customWidth="1"/>
    <col min="10" max="10" width="14.421875" style="0" bestFit="1" customWidth="1"/>
  </cols>
  <sheetData>
    <row r="2" spans="6:7" ht="12.75">
      <c r="F2" s="8" t="s">
        <v>257</v>
      </c>
      <c r="G2" s="8"/>
    </row>
    <row r="3" ht="13.5" thickBot="1"/>
    <row r="4" spans="6:10" ht="13.5" thickBot="1">
      <c r="F4" s="9" t="s">
        <v>258</v>
      </c>
      <c r="G4" s="9" t="s">
        <v>259</v>
      </c>
      <c r="H4" s="9" t="s">
        <v>260</v>
      </c>
      <c r="I4" s="13" t="s">
        <v>256</v>
      </c>
      <c r="J4" s="14" t="s">
        <v>261</v>
      </c>
    </row>
    <row r="5" spans="2:10" ht="14.25">
      <c r="B5" s="15" t="s">
        <v>39</v>
      </c>
      <c r="C5" s="16" t="s">
        <v>40</v>
      </c>
      <c r="D5" s="17"/>
      <c r="E5" s="18"/>
      <c r="F5" s="7">
        <v>9800000</v>
      </c>
      <c r="G5" s="7">
        <f>8997749.48+280311.16+54077.79</f>
        <v>9332138.43</v>
      </c>
      <c r="H5" s="7">
        <f>6652541.9+742939.51+38973.44+743339.51+0</f>
        <v>8177794.36</v>
      </c>
      <c r="I5" s="7">
        <f>F5-H5</f>
        <v>1622205.6399999997</v>
      </c>
      <c r="J5" s="10">
        <f>G5-H5</f>
        <v>1154344.0699999994</v>
      </c>
    </row>
    <row r="6" spans="2:10" ht="14.25">
      <c r="B6" s="15" t="s">
        <v>41</v>
      </c>
      <c r="C6" s="16" t="s">
        <v>42</v>
      </c>
      <c r="D6" s="17"/>
      <c r="E6" s="18"/>
      <c r="F6" s="6">
        <v>400000</v>
      </c>
      <c r="G6" s="6">
        <v>35976</v>
      </c>
      <c r="H6" s="6">
        <v>20986</v>
      </c>
      <c r="I6" s="7">
        <f aca="true" t="shared" si="0" ref="I6:I14">F6-H6</f>
        <v>379014</v>
      </c>
      <c r="J6" s="11">
        <f aca="true" t="shared" si="1" ref="J6:J14">G6-H6</f>
        <v>14990</v>
      </c>
    </row>
    <row r="7" spans="2:10" ht="14.25">
      <c r="B7" s="15" t="s">
        <v>43</v>
      </c>
      <c r="C7" s="16" t="s">
        <v>44</v>
      </c>
      <c r="D7" s="17"/>
      <c r="E7" s="18"/>
      <c r="F7" s="6">
        <v>50000</v>
      </c>
      <c r="G7" s="6">
        <v>0</v>
      </c>
      <c r="H7" s="6">
        <v>0</v>
      </c>
      <c r="I7" s="7">
        <f t="shared" si="0"/>
        <v>50000</v>
      </c>
      <c r="J7" s="11">
        <f t="shared" si="1"/>
        <v>0</v>
      </c>
    </row>
    <row r="8" spans="2:10" ht="14.25">
      <c r="B8" s="15" t="s">
        <v>45</v>
      </c>
      <c r="C8" s="16" t="s">
        <v>46</v>
      </c>
      <c r="D8" s="17"/>
      <c r="E8" s="18"/>
      <c r="F8" s="6">
        <v>300000</v>
      </c>
      <c r="G8" s="6">
        <f>91040+960</f>
        <v>92000</v>
      </c>
      <c r="H8" s="6">
        <v>92000</v>
      </c>
      <c r="I8" s="7">
        <f t="shared" si="0"/>
        <v>208000</v>
      </c>
      <c r="J8" s="11">
        <f t="shared" si="1"/>
        <v>0</v>
      </c>
    </row>
    <row r="9" spans="2:10" ht="14.25">
      <c r="B9" s="15" t="s">
        <v>47</v>
      </c>
      <c r="C9" s="16" t="s">
        <v>48</v>
      </c>
      <c r="D9" s="17"/>
      <c r="E9" s="18"/>
      <c r="F9" s="6">
        <v>1200</v>
      </c>
      <c r="G9" s="6">
        <v>0</v>
      </c>
      <c r="H9" s="6">
        <v>0</v>
      </c>
      <c r="I9" s="7">
        <f t="shared" si="0"/>
        <v>1200</v>
      </c>
      <c r="J9" s="11">
        <f t="shared" si="1"/>
        <v>0</v>
      </c>
    </row>
    <row r="10" spans="2:10" ht="14.25">
      <c r="B10" s="15" t="s">
        <v>49</v>
      </c>
      <c r="C10" s="16" t="s">
        <v>50</v>
      </c>
      <c r="D10" s="17"/>
      <c r="E10" s="18"/>
      <c r="F10" s="6">
        <v>1000000</v>
      </c>
      <c r="G10" s="6">
        <f>475553.44+1890</f>
        <v>477443.44</v>
      </c>
      <c r="H10" s="6">
        <f>360596.3+37185.58+37185.58+0</f>
        <v>434967.46</v>
      </c>
      <c r="I10" s="7">
        <f t="shared" si="0"/>
        <v>565032.54</v>
      </c>
      <c r="J10" s="11">
        <f t="shared" si="1"/>
        <v>42475.97999999998</v>
      </c>
    </row>
    <row r="11" spans="2:10" ht="14.25">
      <c r="B11" s="15" t="s">
        <v>51</v>
      </c>
      <c r="C11" s="16" t="s">
        <v>52</v>
      </c>
      <c r="D11" s="17"/>
      <c r="E11" s="18"/>
      <c r="F11" s="6">
        <v>1000000</v>
      </c>
      <c r="G11" s="6">
        <f>848482.86+5407.89+9333.45</f>
        <v>863224.2</v>
      </c>
      <c r="H11" s="6">
        <f>566357.38+70074.19+5188.98+70074.19+0</f>
        <v>711694.74</v>
      </c>
      <c r="I11" s="7">
        <f t="shared" si="0"/>
        <v>288305.26</v>
      </c>
      <c r="J11" s="11">
        <f t="shared" si="1"/>
        <v>151529.45999999996</v>
      </c>
    </row>
    <row r="12" spans="2:10" ht="14.25">
      <c r="B12" s="15" t="s">
        <v>53</v>
      </c>
      <c r="C12" s="16" t="s">
        <v>54</v>
      </c>
      <c r="D12" s="17"/>
      <c r="E12" s="18"/>
      <c r="F12" s="6">
        <v>40000</v>
      </c>
      <c r="G12" s="6">
        <v>4317.12</v>
      </c>
      <c r="H12" s="6">
        <v>2518.32</v>
      </c>
      <c r="I12" s="7">
        <f t="shared" si="0"/>
        <v>37481.68</v>
      </c>
      <c r="J12" s="11">
        <f t="shared" si="1"/>
        <v>1798.7999999999997</v>
      </c>
    </row>
    <row r="13" spans="2:10" ht="14.25">
      <c r="B13" s="15" t="s">
        <v>55</v>
      </c>
      <c r="C13" s="16" t="s">
        <v>56</v>
      </c>
      <c r="D13" s="17"/>
      <c r="E13" s="18"/>
      <c r="F13" s="6">
        <v>400000</v>
      </c>
      <c r="G13" s="6">
        <f>205575.82+1351.68+2000</f>
        <v>208927.5</v>
      </c>
      <c r="H13" s="6">
        <f>136788.2+16922.23*2+1296.96</f>
        <v>171929.62</v>
      </c>
      <c r="I13" s="7">
        <f t="shared" si="0"/>
        <v>228070.38</v>
      </c>
      <c r="J13" s="11">
        <f t="shared" si="1"/>
        <v>36997.880000000005</v>
      </c>
    </row>
    <row r="14" spans="2:10" ht="15" thickBot="1">
      <c r="B14" s="15" t="s">
        <v>57</v>
      </c>
      <c r="C14" s="16" t="s">
        <v>58</v>
      </c>
      <c r="D14" s="17"/>
      <c r="E14" s="18"/>
      <c r="F14" s="6">
        <v>10000</v>
      </c>
      <c r="G14" s="6">
        <f>450+150</f>
        <v>600</v>
      </c>
      <c r="H14" s="6">
        <v>600</v>
      </c>
      <c r="I14" s="7">
        <f t="shared" si="0"/>
        <v>9400</v>
      </c>
      <c r="J14" s="12">
        <f t="shared" si="1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16" sqref="D16"/>
    </sheetView>
  </sheetViews>
  <sheetFormatPr defaultColWidth="11.421875" defaultRowHeight="12.75"/>
  <sheetData>
    <row r="1" spans="1:9" ht="12.75">
      <c r="A1" s="105" t="s">
        <v>2</v>
      </c>
      <c r="B1" s="105" t="s">
        <v>3</v>
      </c>
      <c r="C1" s="105" t="s">
        <v>4</v>
      </c>
      <c r="D1" s="105" t="s">
        <v>6</v>
      </c>
      <c r="E1" s="105" t="s">
        <v>7</v>
      </c>
      <c r="F1" s="105" t="s">
        <v>8</v>
      </c>
      <c r="G1" s="105" t="s">
        <v>9</v>
      </c>
      <c r="H1" s="105" t="s">
        <v>11</v>
      </c>
      <c r="I1" s="105" t="s">
        <v>12</v>
      </c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3.5" thickBot="1">
      <c r="A3" s="1"/>
      <c r="B3" s="1"/>
      <c r="C3" s="1" t="s">
        <v>5</v>
      </c>
      <c r="D3" s="1" t="s">
        <v>4</v>
      </c>
      <c r="E3" s="1">
        <v>2013</v>
      </c>
      <c r="F3" s="1" t="s">
        <v>4</v>
      </c>
      <c r="G3" s="1" t="s">
        <v>10</v>
      </c>
      <c r="H3" s="1" t="s">
        <v>10</v>
      </c>
      <c r="I3" s="1" t="s">
        <v>13</v>
      </c>
    </row>
  </sheetData>
  <sheetProtection/>
  <mergeCells count="9">
    <mergeCell ref="I1:I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DFP1</dc:creator>
  <cp:keywords/>
  <dc:description/>
  <cp:lastModifiedBy>HP</cp:lastModifiedBy>
  <cp:lastPrinted>2019-12-01T11:53:40Z</cp:lastPrinted>
  <dcterms:created xsi:type="dcterms:W3CDTF">2013-09-17T11:35:21Z</dcterms:created>
  <dcterms:modified xsi:type="dcterms:W3CDTF">2019-12-01T12:02:34Z</dcterms:modified>
  <cp:category/>
  <cp:version/>
  <cp:contentType/>
  <cp:contentStatus/>
</cp:coreProperties>
</file>